
<file path=[Content_Types].xml><?xml version="1.0" encoding="utf-8"?>
<Types xmlns="http://schemas.openxmlformats.org/package/2006/content-types">
  <Override PartName="/xl/worksheets/sheet1.xml" ContentType="application/vnd.openxmlformats-officedocument.spreadsheetml.worksheet+xml"/>
  <Override PartName="/xl/workbook.xml" ContentType="application/vnd.openxmlformats-officedocument.spreadsheetml.sheet.main+xml"/>
  <Override PartName="/xl/worksheets/sheet2.xml" ContentType="application/vnd.openxmlformats-officedocument.spreadsheetml.worksheet+xml"/>
  <Override PartName="/docProps/core.xml" ContentType="application/vnd.openxmlformats-package.core-properties+xml"/>
  <Default Extension="xml" ContentType="application/xml"/>
  <Override PartName="/xl/worksheets/sheet3.xml" ContentType="application/vnd.openxmlformats-officedocument.spreadsheetml.worksheet+xml"/>
  <Override PartName="/xl/theme/theme1.xml" ContentType="application/vnd.openxmlformats-officedocument.theme+xml"/>
  <Override PartName="/xl/worksheets/sheet4.xml" ContentType="application/vnd.openxmlformats-officedocument.spreadsheetml.worksheet+xml"/>
  <Override PartName="/docProps/app.xml" ContentType="application/vnd.openxmlformats-officedocument.extended-properties+xml"/>
  <Override PartName="/xl/sharedStrings.xml" ContentType="application/vnd.openxmlformats-officedocument.spreadsheetml.sharedStrings+xml"/>
  <Default Extension="rels" ContentType="application/vnd.openxmlformats-package.relationships+xml"/>
  <Override PartName="/xl/worksheets/sheet6.xml" ContentType="application/vnd.openxmlformats-officedocument.spreadsheetml.worksheet+xml"/>
  <Default Extension="jpeg" ContentType="image/jpeg"/>
  <Override PartName="/xl/worksheets/sheet5.xml" ContentType="application/vnd.openxmlformats-officedocument.spreadsheetml.worksheet+xml"/>
  <Override PartName="/xl/calcChain.xml" ContentType="application/vnd.openxmlformats-officedocument.spreadsheetml.calcChain+xml"/>
  <Override PartName="/xl/styles.xml" ContentType="application/vnd.openxmlformats-officedocument.spreadsheetml.styles+xml"/>
</Types>
</file>

<file path=_rels/.rels><?xml version="1.0" encoding="UTF-8" standalone="yes"?>
<Relationships xmlns="http://schemas.openxmlformats.org/package/2006/relationships"><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 Id="rId3"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4" lowestEdited="4" rupBuild="4505"/>
  <workbookPr date1904="1" showInkAnnotation="0" autoCompressPictures="0"/>
  <bookViews>
    <workbookView xWindow="-20" yWindow="-80" windowWidth="24800" windowHeight="16660" tabRatio="900"/>
  </bookViews>
  <sheets>
    <sheet name="Metadata" sheetId="7" r:id="rId1"/>
    <sheet name="NH and NY" sheetId="3" r:id="rId2"/>
    <sheet name="%C&amp;N (NH and NY)" sheetId="10" r:id="rId3"/>
    <sheet name="CA (mass,cations)" sheetId="1" r:id="rId4"/>
    <sheet name="NV (mass,cations)" sheetId="2" r:id="rId5"/>
    <sheet name="NH pit core depth comps." sheetId="12" r:id="rId6"/>
  </sheets>
  <calcPr calcId="130407"/>
  <extLst>
    <ext xmlns:mx="http://schemas.microsoft.com/office/mac/excel/2008/main" uri="http://schemas.microsoft.com/office/mac/excel/2008/main">
      <mx:ArchID Flags="2"/>
    </ext>
  </extLst>
</workbook>
</file>

<file path=xl/calcChain.xml><?xml version="1.0" encoding="utf-8"?>
<calcChain xmlns="http://schemas.openxmlformats.org/spreadsheetml/2006/main">
  <c r="M4" i="1"/>
  <c r="N4"/>
  <c r="O4"/>
  <c r="P4"/>
  <c r="M5"/>
  <c r="N5"/>
  <c r="O5"/>
  <c r="P5"/>
  <c r="M6"/>
  <c r="N6"/>
  <c r="O6"/>
  <c r="P6"/>
  <c r="M7"/>
  <c r="N7"/>
  <c r="O7"/>
  <c r="P7"/>
  <c r="M8"/>
  <c r="N8"/>
  <c r="O8"/>
  <c r="P8"/>
  <c r="M9"/>
  <c r="N9"/>
  <c r="O9"/>
  <c r="P9"/>
  <c r="M10"/>
  <c r="N10"/>
  <c r="O10"/>
  <c r="P10"/>
  <c r="M11"/>
  <c r="N11"/>
  <c r="O11"/>
  <c r="P11"/>
  <c r="M12"/>
  <c r="N12"/>
  <c r="O12"/>
  <c r="P12"/>
  <c r="M13"/>
  <c r="N13"/>
  <c r="O13"/>
  <c r="P13"/>
  <c r="M14"/>
  <c r="N14"/>
  <c r="O14"/>
  <c r="P14"/>
  <c r="M15"/>
  <c r="N15"/>
  <c r="O15"/>
  <c r="P15"/>
  <c r="M16"/>
  <c r="N16"/>
  <c r="O16"/>
  <c r="P16"/>
  <c r="M17"/>
  <c r="N17"/>
  <c r="O17"/>
  <c r="P17"/>
  <c r="M18"/>
  <c r="N18"/>
  <c r="O18"/>
  <c r="P18"/>
  <c r="M19"/>
  <c r="N19"/>
  <c r="O19"/>
  <c r="P19"/>
  <c r="M20"/>
  <c r="N20"/>
  <c r="O20"/>
  <c r="P20"/>
  <c r="M21"/>
  <c r="N21"/>
  <c r="O21"/>
  <c r="P21"/>
  <c r="M22"/>
  <c r="N22"/>
  <c r="O22"/>
  <c r="P22"/>
  <c r="M23"/>
  <c r="N23"/>
  <c r="O23"/>
  <c r="P23"/>
  <c r="M24"/>
  <c r="N24"/>
  <c r="O24"/>
  <c r="P24"/>
  <c r="M25"/>
  <c r="N25"/>
  <c r="O25"/>
  <c r="P25"/>
  <c r="M26"/>
  <c r="N26"/>
  <c r="O26"/>
  <c r="P26"/>
  <c r="O3"/>
  <c r="N3"/>
  <c r="P3"/>
  <c r="M3"/>
  <c r="T17"/>
  <c r="T20"/>
  <c r="T23"/>
  <c r="T26"/>
  <c r="S17"/>
  <c r="S20"/>
  <c r="S23"/>
  <c r="S26"/>
  <c r="R17"/>
  <c r="R20"/>
  <c r="R23"/>
  <c r="R26"/>
  <c r="Q17"/>
  <c r="Q20"/>
  <c r="Q23"/>
  <c r="Q26"/>
  <c r="T5"/>
  <c r="T8"/>
  <c r="T11"/>
  <c r="T14"/>
  <c r="S5"/>
  <c r="S8"/>
  <c r="S11"/>
  <c r="S14"/>
  <c r="R5"/>
  <c r="R8"/>
  <c r="R11"/>
  <c r="R14"/>
  <c r="Q5"/>
  <c r="Q8"/>
  <c r="Q11"/>
  <c r="Q14"/>
  <c r="AA5" i="3"/>
  <c r="L278"/>
  <c r="AF278"/>
  <c r="AP278"/>
  <c r="AE278"/>
  <c r="AO278"/>
  <c r="AD278"/>
  <c r="AN278"/>
  <c r="AC278"/>
  <c r="AM278"/>
  <c r="AB278"/>
  <c r="AL278"/>
  <c r="AA278"/>
  <c r="AK278"/>
  <c r="Z278"/>
  <c r="AJ278"/>
  <c r="Y278"/>
  <c r="AI278"/>
  <c r="X278"/>
  <c r="AH278"/>
  <c r="W278"/>
  <c r="AG278"/>
  <c r="L277"/>
  <c r="AF277"/>
  <c r="AP277"/>
  <c r="AE277"/>
  <c r="AO277"/>
  <c r="AD277"/>
  <c r="AN277"/>
  <c r="AC277"/>
  <c r="AM277"/>
  <c r="AB277"/>
  <c r="AL277"/>
  <c r="AA277"/>
  <c r="AK277"/>
  <c r="Z277"/>
  <c r="AJ277"/>
  <c r="Y277"/>
  <c r="AI277"/>
  <c r="X277"/>
  <c r="AH277"/>
  <c r="W277"/>
  <c r="AG277"/>
  <c r="L276"/>
  <c r="AF276"/>
  <c r="AP276"/>
  <c r="AE276"/>
  <c r="AO276"/>
  <c r="AD276"/>
  <c r="AN276"/>
  <c r="AC276"/>
  <c r="AM276"/>
  <c r="AB276"/>
  <c r="AL276"/>
  <c r="AA276"/>
  <c r="AK276"/>
  <c r="Z276"/>
  <c r="AJ276"/>
  <c r="Y276"/>
  <c r="AI276"/>
  <c r="X276"/>
  <c r="AH276"/>
  <c r="W276"/>
  <c r="AG276"/>
  <c r="L275"/>
  <c r="AF275"/>
  <c r="AP275"/>
  <c r="AE275"/>
  <c r="AO275"/>
  <c r="AD275"/>
  <c r="AN275"/>
  <c r="AC275"/>
  <c r="AM275"/>
  <c r="AB275"/>
  <c r="AL275"/>
  <c r="AA275"/>
  <c r="AK275"/>
  <c r="Z275"/>
  <c r="AJ275"/>
  <c r="Y275"/>
  <c r="AI275"/>
  <c r="X275"/>
  <c r="AH275"/>
  <c r="W275"/>
  <c r="AG275"/>
  <c r="L274"/>
  <c r="AF274"/>
  <c r="AP274"/>
  <c r="AE274"/>
  <c r="AO274"/>
  <c r="AD274"/>
  <c r="AN274"/>
  <c r="AC274"/>
  <c r="AM274"/>
  <c r="AB274"/>
  <c r="AL274"/>
  <c r="AA274"/>
  <c r="AK274"/>
  <c r="Z274"/>
  <c r="AJ274"/>
  <c r="Y274"/>
  <c r="AI274"/>
  <c r="X274"/>
  <c r="AH274"/>
  <c r="W274"/>
  <c r="AG274"/>
  <c r="L273"/>
  <c r="AF273"/>
  <c r="AP273"/>
  <c r="AE273"/>
  <c r="AO273"/>
  <c r="AD273"/>
  <c r="AN273"/>
  <c r="AC273"/>
  <c r="AM273"/>
  <c r="AB273"/>
  <c r="AL273"/>
  <c r="AA273"/>
  <c r="AK273"/>
  <c r="Z273"/>
  <c r="AJ273"/>
  <c r="Y273"/>
  <c r="AI273"/>
  <c r="X273"/>
  <c r="AH273"/>
  <c r="W273"/>
  <c r="AG273"/>
  <c r="L272"/>
  <c r="AF272"/>
  <c r="AP272"/>
  <c r="AE272"/>
  <c r="AO272"/>
  <c r="AD272"/>
  <c r="AN272"/>
  <c r="AC272"/>
  <c r="AM272"/>
  <c r="AB272"/>
  <c r="AL272"/>
  <c r="AA272"/>
  <c r="AK272"/>
  <c r="Z272"/>
  <c r="AJ272"/>
  <c r="Y272"/>
  <c r="AI272"/>
  <c r="X272"/>
  <c r="AH272"/>
  <c r="W272"/>
  <c r="AG272"/>
  <c r="L271"/>
  <c r="AF271"/>
  <c r="AP271"/>
  <c r="AE271"/>
  <c r="AO271"/>
  <c r="AD271"/>
  <c r="AN271"/>
  <c r="AC271"/>
  <c r="AM271"/>
  <c r="AB271"/>
  <c r="AL271"/>
  <c r="AA271"/>
  <c r="AK271"/>
  <c r="Z271"/>
  <c r="AJ271"/>
  <c r="Y271"/>
  <c r="AI271"/>
  <c r="X271"/>
  <c r="AH271"/>
  <c r="W271"/>
  <c r="AG271"/>
  <c r="L270"/>
  <c r="AF270"/>
  <c r="AP270"/>
  <c r="AE270"/>
  <c r="AO270"/>
  <c r="AD270"/>
  <c r="AN270"/>
  <c r="AC270"/>
  <c r="AM270"/>
  <c r="AB270"/>
  <c r="AL270"/>
  <c r="AA270"/>
  <c r="AK270"/>
  <c r="Z270"/>
  <c r="AJ270"/>
  <c r="Y270"/>
  <c r="AI270"/>
  <c r="X270"/>
  <c r="AH270"/>
  <c r="W270"/>
  <c r="AG270"/>
  <c r="L269"/>
  <c r="AF269"/>
  <c r="AP269"/>
  <c r="AE269"/>
  <c r="AO269"/>
  <c r="AD269"/>
  <c r="AN269"/>
  <c r="AC269"/>
  <c r="AM269"/>
  <c r="AB269"/>
  <c r="AL269"/>
  <c r="AA269"/>
  <c r="AK269"/>
  <c r="Z269"/>
  <c r="AJ269"/>
  <c r="Y269"/>
  <c r="AI269"/>
  <c r="X269"/>
  <c r="AH269"/>
  <c r="W269"/>
  <c r="AG269"/>
  <c r="L268"/>
  <c r="AF268"/>
  <c r="AP268"/>
  <c r="AE268"/>
  <c r="AO268"/>
  <c r="AD268"/>
  <c r="AN268"/>
  <c r="AC268"/>
  <c r="AM268"/>
  <c r="AB268"/>
  <c r="AL268"/>
  <c r="AA268"/>
  <c r="AK268"/>
  <c r="Z268"/>
  <c r="AJ268"/>
  <c r="Y268"/>
  <c r="AI268"/>
  <c r="X268"/>
  <c r="AH268"/>
  <c r="W268"/>
  <c r="AG268"/>
  <c r="L267"/>
  <c r="AF267"/>
  <c r="AP267"/>
  <c r="AE267"/>
  <c r="AO267"/>
  <c r="AD267"/>
  <c r="AN267"/>
  <c r="AC267"/>
  <c r="AM267"/>
  <c r="AB267"/>
  <c r="AL267"/>
  <c r="AA267"/>
  <c r="AK267"/>
  <c r="Z267"/>
  <c r="AJ267"/>
  <c r="Y267"/>
  <c r="AI267"/>
  <c r="X267"/>
  <c r="AH267"/>
  <c r="W267"/>
  <c r="AG267"/>
  <c r="L266"/>
  <c r="AF266"/>
  <c r="AP266"/>
  <c r="AE266"/>
  <c r="AO266"/>
  <c r="AD266"/>
  <c r="AN266"/>
  <c r="AC266"/>
  <c r="AM266"/>
  <c r="AB266"/>
  <c r="AL266"/>
  <c r="AA266"/>
  <c r="AK266"/>
  <c r="Z266"/>
  <c r="AJ266"/>
  <c r="Y266"/>
  <c r="AI266"/>
  <c r="X266"/>
  <c r="AH266"/>
  <c r="W266"/>
  <c r="AG266"/>
  <c r="L265"/>
  <c r="AF265"/>
  <c r="AP265"/>
  <c r="AE265"/>
  <c r="AO265"/>
  <c r="AD265"/>
  <c r="AN265"/>
  <c r="AC265"/>
  <c r="AM265"/>
  <c r="AB265"/>
  <c r="AL265"/>
  <c r="AA265"/>
  <c r="AK265"/>
  <c r="Z265"/>
  <c r="AJ265"/>
  <c r="Y265"/>
  <c r="AI265"/>
  <c r="X265"/>
  <c r="AH265"/>
  <c r="W265"/>
  <c r="AG265"/>
  <c r="L264"/>
  <c r="AF264"/>
  <c r="AP264"/>
  <c r="AE264"/>
  <c r="AO264"/>
  <c r="AD264"/>
  <c r="AN264"/>
  <c r="AC264"/>
  <c r="AM264"/>
  <c r="AB264"/>
  <c r="AL264"/>
  <c r="AA264"/>
  <c r="AK264"/>
  <c r="Z264"/>
  <c r="AJ264"/>
  <c r="Y264"/>
  <c r="AI264"/>
  <c r="X264"/>
  <c r="AH264"/>
  <c r="W264"/>
  <c r="AG264"/>
  <c r="L263"/>
  <c r="AF263"/>
  <c r="AP263"/>
  <c r="AE263"/>
  <c r="AO263"/>
  <c r="AD263"/>
  <c r="AN263"/>
  <c r="AC263"/>
  <c r="AM263"/>
  <c r="AB263"/>
  <c r="AL263"/>
  <c r="AA263"/>
  <c r="AK263"/>
  <c r="Z263"/>
  <c r="AJ263"/>
  <c r="Y263"/>
  <c r="AI263"/>
  <c r="X263"/>
  <c r="AH263"/>
  <c r="W263"/>
  <c r="AG263"/>
  <c r="L262"/>
  <c r="AF262"/>
  <c r="AP262"/>
  <c r="AE262"/>
  <c r="AO262"/>
  <c r="AD262"/>
  <c r="AN262"/>
  <c r="AC262"/>
  <c r="AM262"/>
  <c r="AB262"/>
  <c r="AL262"/>
  <c r="AA262"/>
  <c r="AK262"/>
  <c r="Z262"/>
  <c r="AJ262"/>
  <c r="Y262"/>
  <c r="AI262"/>
  <c r="X262"/>
  <c r="AH262"/>
  <c r="W262"/>
  <c r="AG262"/>
  <c r="L261"/>
  <c r="AF261"/>
  <c r="AP261"/>
  <c r="AE261"/>
  <c r="AO261"/>
  <c r="AD261"/>
  <c r="AN261"/>
  <c r="AC261"/>
  <c r="AM261"/>
  <c r="AB261"/>
  <c r="AL261"/>
  <c r="AA261"/>
  <c r="AK261"/>
  <c r="Z261"/>
  <c r="AJ261"/>
  <c r="Y261"/>
  <c r="AI261"/>
  <c r="X261"/>
  <c r="AH261"/>
  <c r="W261"/>
  <c r="AG261"/>
  <c r="L260"/>
  <c r="AF260"/>
  <c r="AP260"/>
  <c r="AE260"/>
  <c r="AO260"/>
  <c r="AD260"/>
  <c r="AN260"/>
  <c r="AC260"/>
  <c r="AM260"/>
  <c r="AB260"/>
  <c r="AL260"/>
  <c r="AA260"/>
  <c r="AK260"/>
  <c r="Z260"/>
  <c r="AJ260"/>
  <c r="Y260"/>
  <c r="AI260"/>
  <c r="X260"/>
  <c r="AH260"/>
  <c r="W260"/>
  <c r="AG260"/>
  <c r="L259"/>
  <c r="AF259"/>
  <c r="AP259"/>
  <c r="AE259"/>
  <c r="AO259"/>
  <c r="AD259"/>
  <c r="AN259"/>
  <c r="AC259"/>
  <c r="AM259"/>
  <c r="AB259"/>
  <c r="AL259"/>
  <c r="AA259"/>
  <c r="AK259"/>
  <c r="Z259"/>
  <c r="AJ259"/>
  <c r="Y259"/>
  <c r="AI259"/>
  <c r="X259"/>
  <c r="AH259"/>
  <c r="W259"/>
  <c r="AG259"/>
  <c r="L258"/>
  <c r="AF258"/>
  <c r="AP258"/>
  <c r="AE258"/>
  <c r="AO258"/>
  <c r="AD258"/>
  <c r="AN258"/>
  <c r="AC258"/>
  <c r="AM258"/>
  <c r="AB258"/>
  <c r="AL258"/>
  <c r="AA258"/>
  <c r="AK258"/>
  <c r="Z258"/>
  <c r="AJ258"/>
  <c r="Y258"/>
  <c r="AI258"/>
  <c r="X258"/>
  <c r="AH258"/>
  <c r="W258"/>
  <c r="AG258"/>
  <c r="L257"/>
  <c r="AF257"/>
  <c r="AP257"/>
  <c r="AE257"/>
  <c r="AO257"/>
  <c r="AD257"/>
  <c r="AN257"/>
  <c r="AC257"/>
  <c r="AM257"/>
  <c r="AB257"/>
  <c r="AL257"/>
  <c r="AA257"/>
  <c r="AK257"/>
  <c r="Z257"/>
  <c r="AJ257"/>
  <c r="Y257"/>
  <c r="AI257"/>
  <c r="X257"/>
  <c r="AH257"/>
  <c r="W257"/>
  <c r="AG257"/>
  <c r="L256"/>
  <c r="AF256"/>
  <c r="AP256"/>
  <c r="AE256"/>
  <c r="AO256"/>
  <c r="AD256"/>
  <c r="AN256"/>
  <c r="AC256"/>
  <c r="AM256"/>
  <c r="AB256"/>
  <c r="AL256"/>
  <c r="AA256"/>
  <c r="AK256"/>
  <c r="Z256"/>
  <c r="AJ256"/>
  <c r="Y256"/>
  <c r="AI256"/>
  <c r="X256"/>
  <c r="AH256"/>
  <c r="W256"/>
  <c r="AG256"/>
  <c r="L255"/>
  <c r="AF255"/>
  <c r="AP255"/>
  <c r="AE255"/>
  <c r="AO255"/>
  <c r="AD255"/>
  <c r="AN255"/>
  <c r="AC255"/>
  <c r="AM255"/>
  <c r="AB255"/>
  <c r="AL255"/>
  <c r="AA255"/>
  <c r="AK255"/>
  <c r="Z255"/>
  <c r="AJ255"/>
  <c r="Y255"/>
  <c r="AI255"/>
  <c r="X255"/>
  <c r="AH255"/>
  <c r="W255"/>
  <c r="AG255"/>
  <c r="L254"/>
  <c r="AF254"/>
  <c r="AP254"/>
  <c r="AE254"/>
  <c r="AO254"/>
  <c r="AD254"/>
  <c r="AN254"/>
  <c r="AC254"/>
  <c r="AM254"/>
  <c r="AB254"/>
  <c r="AL254"/>
  <c r="AA254"/>
  <c r="AK254"/>
  <c r="Z254"/>
  <c r="AJ254"/>
  <c r="Y254"/>
  <c r="AI254"/>
  <c r="X254"/>
  <c r="AH254"/>
  <c r="W254"/>
  <c r="AG254"/>
  <c r="L253"/>
  <c r="AF253"/>
  <c r="AP253"/>
  <c r="AE253"/>
  <c r="AO253"/>
  <c r="AD253"/>
  <c r="AN253"/>
  <c r="AC253"/>
  <c r="AM253"/>
  <c r="AB253"/>
  <c r="AL253"/>
  <c r="AA253"/>
  <c r="AK253"/>
  <c r="Z253"/>
  <c r="AJ253"/>
  <c r="Y253"/>
  <c r="AI253"/>
  <c r="X253"/>
  <c r="AH253"/>
  <c r="W253"/>
  <c r="AG253"/>
  <c r="L252"/>
  <c r="AF252"/>
  <c r="AP252"/>
  <c r="AE252"/>
  <c r="AO252"/>
  <c r="AD252"/>
  <c r="AN252"/>
  <c r="AC252"/>
  <c r="AM252"/>
  <c r="AB252"/>
  <c r="AL252"/>
  <c r="AA252"/>
  <c r="AK252"/>
  <c r="Z252"/>
  <c r="AJ252"/>
  <c r="Y252"/>
  <c r="AI252"/>
  <c r="X252"/>
  <c r="AH252"/>
  <c r="W252"/>
  <c r="AG252"/>
  <c r="L251"/>
  <c r="AF251"/>
  <c r="AP251"/>
  <c r="AE251"/>
  <c r="AO251"/>
  <c r="AD251"/>
  <c r="AN251"/>
  <c r="AC251"/>
  <c r="AM251"/>
  <c r="AB251"/>
  <c r="AL251"/>
  <c r="AA251"/>
  <c r="AK251"/>
  <c r="Z251"/>
  <c r="AJ251"/>
  <c r="Y251"/>
  <c r="AI251"/>
  <c r="X251"/>
  <c r="AH251"/>
  <c r="W251"/>
  <c r="AG251"/>
  <c r="L250"/>
  <c r="AF250"/>
  <c r="AP250"/>
  <c r="AE250"/>
  <c r="AO250"/>
  <c r="AD250"/>
  <c r="AN250"/>
  <c r="AC250"/>
  <c r="AM250"/>
  <c r="AB250"/>
  <c r="AL250"/>
  <c r="AA250"/>
  <c r="AK250"/>
  <c r="Z250"/>
  <c r="AJ250"/>
  <c r="Y250"/>
  <c r="AI250"/>
  <c r="X250"/>
  <c r="AH250"/>
  <c r="W250"/>
  <c r="AG250"/>
  <c r="L247"/>
  <c r="AF247"/>
  <c r="H249"/>
  <c r="J247"/>
  <c r="L248"/>
  <c r="AF248"/>
  <c r="J248"/>
  <c r="AF249"/>
  <c r="AP249"/>
  <c r="AE247"/>
  <c r="AE248"/>
  <c r="AE249"/>
  <c r="AO249"/>
  <c r="AD247"/>
  <c r="AD248"/>
  <c r="AD249"/>
  <c r="AN249"/>
  <c r="AC247"/>
  <c r="AC248"/>
  <c r="AC249"/>
  <c r="AM249"/>
  <c r="AB247"/>
  <c r="AB248"/>
  <c r="AB249"/>
  <c r="AL249"/>
  <c r="AA247"/>
  <c r="AA248"/>
  <c r="AA249"/>
  <c r="AK249"/>
  <c r="Z247"/>
  <c r="Z248"/>
  <c r="Z249"/>
  <c r="AJ249"/>
  <c r="Y247"/>
  <c r="Y248"/>
  <c r="Y249"/>
  <c r="AI249"/>
  <c r="X247"/>
  <c r="X248"/>
  <c r="X249"/>
  <c r="AH249"/>
  <c r="W247"/>
  <c r="W248"/>
  <c r="W249"/>
  <c r="AG249"/>
  <c r="V249"/>
  <c r="U249"/>
  <c r="T249"/>
  <c r="S249"/>
  <c r="R249"/>
  <c r="Q249"/>
  <c r="P249"/>
  <c r="O249"/>
  <c r="N249"/>
  <c r="M249"/>
  <c r="AP248"/>
  <c r="AO248"/>
  <c r="AN248"/>
  <c r="AM248"/>
  <c r="AL248"/>
  <c r="AK248"/>
  <c r="AJ248"/>
  <c r="AI248"/>
  <c r="AH248"/>
  <c r="AG248"/>
  <c r="AP247"/>
  <c r="AO247"/>
  <c r="AN247"/>
  <c r="AM247"/>
  <c r="AL247"/>
  <c r="AK247"/>
  <c r="AJ247"/>
  <c r="AI247"/>
  <c r="AH247"/>
  <c r="AG247"/>
  <c r="L244"/>
  <c r="AF244"/>
  <c r="J244"/>
  <c r="L245"/>
  <c r="AF245"/>
  <c r="J245"/>
  <c r="AF246"/>
  <c r="AP246"/>
  <c r="AE244"/>
  <c r="AE245"/>
  <c r="AE246"/>
  <c r="AO246"/>
  <c r="AD244"/>
  <c r="AD245"/>
  <c r="AD246"/>
  <c r="AN246"/>
  <c r="AC244"/>
  <c r="AC245"/>
  <c r="AC246"/>
  <c r="AM246"/>
  <c r="AB244"/>
  <c r="AB245"/>
  <c r="AB246"/>
  <c r="AL246"/>
  <c r="AA244"/>
  <c r="AA245"/>
  <c r="AA246"/>
  <c r="AK246"/>
  <c r="Z244"/>
  <c r="Z245"/>
  <c r="Z246"/>
  <c r="AJ246"/>
  <c r="Y244"/>
  <c r="Y245"/>
  <c r="Y246"/>
  <c r="AI246"/>
  <c r="X244"/>
  <c r="X245"/>
  <c r="X246"/>
  <c r="AH246"/>
  <c r="W244"/>
  <c r="W245"/>
  <c r="W246"/>
  <c r="AG246"/>
  <c r="V246"/>
  <c r="U246"/>
  <c r="T246"/>
  <c r="S246"/>
  <c r="R246"/>
  <c r="Q246"/>
  <c r="P246"/>
  <c r="O246"/>
  <c r="N246"/>
  <c r="M246"/>
  <c r="AP245"/>
  <c r="AO245"/>
  <c r="AN245"/>
  <c r="AM245"/>
  <c r="AL245"/>
  <c r="AK245"/>
  <c r="AJ245"/>
  <c r="AI245"/>
  <c r="AH245"/>
  <c r="AG245"/>
  <c r="AP244"/>
  <c r="AO244"/>
  <c r="AN244"/>
  <c r="AM244"/>
  <c r="AL244"/>
  <c r="AK244"/>
  <c r="AJ244"/>
  <c r="AI244"/>
  <c r="AH244"/>
  <c r="AG244"/>
  <c r="L241"/>
  <c r="AF241"/>
  <c r="H243"/>
  <c r="J241"/>
  <c r="L242"/>
  <c r="AF242"/>
  <c r="J242"/>
  <c r="AF243"/>
  <c r="AP243"/>
  <c r="AE241"/>
  <c r="AE242"/>
  <c r="AE243"/>
  <c r="AO243"/>
  <c r="AD241"/>
  <c r="AD242"/>
  <c r="AD243"/>
  <c r="AN243"/>
  <c r="AC241"/>
  <c r="AC242"/>
  <c r="AC243"/>
  <c r="AM243"/>
  <c r="AB241"/>
  <c r="AB242"/>
  <c r="AB243"/>
  <c r="AL243"/>
  <c r="AA241"/>
  <c r="AA242"/>
  <c r="AA243"/>
  <c r="AK243"/>
  <c r="Z241"/>
  <c r="Z242"/>
  <c r="Z243"/>
  <c r="AJ243"/>
  <c r="Y241"/>
  <c r="Y242"/>
  <c r="Y243"/>
  <c r="AI243"/>
  <c r="X241"/>
  <c r="X242"/>
  <c r="X243"/>
  <c r="AH243"/>
  <c r="W241"/>
  <c r="W242"/>
  <c r="W243"/>
  <c r="AG243"/>
  <c r="V243"/>
  <c r="U243"/>
  <c r="T243"/>
  <c r="S243"/>
  <c r="R243"/>
  <c r="Q243"/>
  <c r="P243"/>
  <c r="O243"/>
  <c r="N243"/>
  <c r="M243"/>
  <c r="AP242"/>
  <c r="AO242"/>
  <c r="AN242"/>
  <c r="AM242"/>
  <c r="AL242"/>
  <c r="AK242"/>
  <c r="AJ242"/>
  <c r="AI242"/>
  <c r="AH242"/>
  <c r="AG242"/>
  <c r="AP241"/>
  <c r="AO241"/>
  <c r="AN241"/>
  <c r="AM241"/>
  <c r="AL241"/>
  <c r="AK241"/>
  <c r="AJ241"/>
  <c r="AI241"/>
  <c r="AH241"/>
  <c r="AG241"/>
  <c r="L238"/>
  <c r="AF238"/>
  <c r="H240"/>
  <c r="J238"/>
  <c r="L239"/>
  <c r="AF239"/>
  <c r="J239"/>
  <c r="AF240"/>
  <c r="AP240"/>
  <c r="AE238"/>
  <c r="AE239"/>
  <c r="AE240"/>
  <c r="AO240"/>
  <c r="AD238"/>
  <c r="AD239"/>
  <c r="AD240"/>
  <c r="AN240"/>
  <c r="AC238"/>
  <c r="AC239"/>
  <c r="AC240"/>
  <c r="AM240"/>
  <c r="AB238"/>
  <c r="AB239"/>
  <c r="AB240"/>
  <c r="AL240"/>
  <c r="AA238"/>
  <c r="AA239"/>
  <c r="AA240"/>
  <c r="AK240"/>
  <c r="Z238"/>
  <c r="Z239"/>
  <c r="Z240"/>
  <c r="AJ240"/>
  <c r="Y238"/>
  <c r="Y239"/>
  <c r="Y240"/>
  <c r="AI240"/>
  <c r="X238"/>
  <c r="X239"/>
  <c r="X240"/>
  <c r="AH240"/>
  <c r="W238"/>
  <c r="W239"/>
  <c r="W240"/>
  <c r="AG240"/>
  <c r="V240"/>
  <c r="U240"/>
  <c r="T240"/>
  <c r="S240"/>
  <c r="R240"/>
  <c r="Q240"/>
  <c r="P240"/>
  <c r="O240"/>
  <c r="N240"/>
  <c r="M240"/>
  <c r="AP239"/>
  <c r="AO239"/>
  <c r="AN239"/>
  <c r="AM239"/>
  <c r="AL239"/>
  <c r="AK239"/>
  <c r="AJ239"/>
  <c r="AI239"/>
  <c r="AH239"/>
  <c r="AG239"/>
  <c r="AP238"/>
  <c r="AO238"/>
  <c r="AN238"/>
  <c r="AM238"/>
  <c r="AL238"/>
  <c r="AK238"/>
  <c r="AJ238"/>
  <c r="AI238"/>
  <c r="AH238"/>
  <c r="AG238"/>
  <c r="L235"/>
  <c r="AF235"/>
  <c r="H237"/>
  <c r="J235"/>
  <c r="L236"/>
  <c r="AF236"/>
  <c r="J236"/>
  <c r="AF237"/>
  <c r="AP237"/>
  <c r="AE235"/>
  <c r="AE236"/>
  <c r="AE237"/>
  <c r="AO237"/>
  <c r="AD235"/>
  <c r="AD236"/>
  <c r="AD237"/>
  <c r="AN237"/>
  <c r="AC235"/>
  <c r="AC236"/>
  <c r="AC237"/>
  <c r="AM237"/>
  <c r="AB235"/>
  <c r="AB236"/>
  <c r="AB237"/>
  <c r="AL237"/>
  <c r="AA235"/>
  <c r="AA236"/>
  <c r="AA237"/>
  <c r="AK237"/>
  <c r="Z235"/>
  <c r="Z236"/>
  <c r="Z237"/>
  <c r="AJ237"/>
  <c r="Y235"/>
  <c r="Y236"/>
  <c r="Y237"/>
  <c r="AI237"/>
  <c r="X235"/>
  <c r="X236"/>
  <c r="X237"/>
  <c r="AH237"/>
  <c r="W235"/>
  <c r="W236"/>
  <c r="W237"/>
  <c r="AG237"/>
  <c r="V237"/>
  <c r="U237"/>
  <c r="T237"/>
  <c r="S237"/>
  <c r="R237"/>
  <c r="Q237"/>
  <c r="P237"/>
  <c r="O237"/>
  <c r="N237"/>
  <c r="M237"/>
  <c r="AP236"/>
  <c r="AO236"/>
  <c r="AN236"/>
  <c r="AM236"/>
  <c r="AL236"/>
  <c r="AK236"/>
  <c r="AJ236"/>
  <c r="AI236"/>
  <c r="AH236"/>
  <c r="AG236"/>
  <c r="AP235"/>
  <c r="AO235"/>
  <c r="AN235"/>
  <c r="AM235"/>
  <c r="AL235"/>
  <c r="AK235"/>
  <c r="AJ235"/>
  <c r="AI235"/>
  <c r="AH235"/>
  <c r="AG235"/>
  <c r="L232"/>
  <c r="AF232"/>
  <c r="H234"/>
  <c r="J232"/>
  <c r="L233"/>
  <c r="AF233"/>
  <c r="J233"/>
  <c r="AF234"/>
  <c r="AP234"/>
  <c r="AE232"/>
  <c r="AE233"/>
  <c r="AE234"/>
  <c r="AO234"/>
  <c r="AD232"/>
  <c r="AD233"/>
  <c r="AD234"/>
  <c r="AN234"/>
  <c r="AC232"/>
  <c r="AC233"/>
  <c r="AC234"/>
  <c r="AM234"/>
  <c r="AB232"/>
  <c r="AB233"/>
  <c r="AB234"/>
  <c r="AL234"/>
  <c r="AA232"/>
  <c r="AA233"/>
  <c r="AA234"/>
  <c r="AK234"/>
  <c r="Z232"/>
  <c r="Z233"/>
  <c r="Z234"/>
  <c r="AJ234"/>
  <c r="Y232"/>
  <c r="Y233"/>
  <c r="Y234"/>
  <c r="AI234"/>
  <c r="X232"/>
  <c r="X233"/>
  <c r="X234"/>
  <c r="AH234"/>
  <c r="W232"/>
  <c r="W233"/>
  <c r="W234"/>
  <c r="AG234"/>
  <c r="V234"/>
  <c r="U234"/>
  <c r="T234"/>
  <c r="S234"/>
  <c r="R234"/>
  <c r="Q234"/>
  <c r="P234"/>
  <c r="O234"/>
  <c r="N234"/>
  <c r="M234"/>
  <c r="AP233"/>
  <c r="AO233"/>
  <c r="AN233"/>
  <c r="AM233"/>
  <c r="AL233"/>
  <c r="AK233"/>
  <c r="AJ233"/>
  <c r="AI233"/>
  <c r="AH233"/>
  <c r="AG233"/>
  <c r="AP232"/>
  <c r="AO232"/>
  <c r="AN232"/>
  <c r="AM232"/>
  <c r="AL232"/>
  <c r="AK232"/>
  <c r="AJ232"/>
  <c r="AI232"/>
  <c r="AH232"/>
  <c r="AG232"/>
  <c r="L229"/>
  <c r="AF229"/>
  <c r="H231"/>
  <c r="J229"/>
  <c r="L230"/>
  <c r="AF230"/>
  <c r="J230"/>
  <c r="AF231"/>
  <c r="AP231"/>
  <c r="AE229"/>
  <c r="AE230"/>
  <c r="AE231"/>
  <c r="AO231"/>
  <c r="AD229"/>
  <c r="AD230"/>
  <c r="AD231"/>
  <c r="AN231"/>
  <c r="AC229"/>
  <c r="AC230"/>
  <c r="AC231"/>
  <c r="AM231"/>
  <c r="AB229"/>
  <c r="AB230"/>
  <c r="AB231"/>
  <c r="AL231"/>
  <c r="AA229"/>
  <c r="AA230"/>
  <c r="AA231"/>
  <c r="AK231"/>
  <c r="Z229"/>
  <c r="Z230"/>
  <c r="Z231"/>
  <c r="AJ231"/>
  <c r="Y229"/>
  <c r="Y230"/>
  <c r="Y231"/>
  <c r="AI231"/>
  <c r="X229"/>
  <c r="X230"/>
  <c r="X231"/>
  <c r="AH231"/>
  <c r="W229"/>
  <c r="W230"/>
  <c r="W231"/>
  <c r="AG231"/>
  <c r="V231"/>
  <c r="U231"/>
  <c r="T231"/>
  <c r="S231"/>
  <c r="R231"/>
  <c r="Q231"/>
  <c r="P231"/>
  <c r="O231"/>
  <c r="N231"/>
  <c r="M231"/>
  <c r="AP230"/>
  <c r="AO230"/>
  <c r="AN230"/>
  <c r="AM230"/>
  <c r="AL230"/>
  <c r="AK230"/>
  <c r="AJ230"/>
  <c r="AI230"/>
  <c r="AH230"/>
  <c r="AG230"/>
  <c r="AP229"/>
  <c r="AO229"/>
  <c r="AN229"/>
  <c r="AM229"/>
  <c r="AL229"/>
  <c r="AK229"/>
  <c r="AJ229"/>
  <c r="AI229"/>
  <c r="AH229"/>
  <c r="AG229"/>
  <c r="L226"/>
  <c r="AF226"/>
  <c r="H228"/>
  <c r="J226"/>
  <c r="L227"/>
  <c r="AF227"/>
  <c r="J227"/>
  <c r="AF228"/>
  <c r="AP228"/>
  <c r="AE226"/>
  <c r="AE227"/>
  <c r="AE228"/>
  <c r="AO228"/>
  <c r="AD226"/>
  <c r="AD227"/>
  <c r="AD228"/>
  <c r="AN228"/>
  <c r="AC226"/>
  <c r="AC227"/>
  <c r="AC228"/>
  <c r="AM228"/>
  <c r="AB226"/>
  <c r="AB227"/>
  <c r="AB228"/>
  <c r="AL228"/>
  <c r="AA226"/>
  <c r="AA227"/>
  <c r="AA228"/>
  <c r="AK228"/>
  <c r="Z226"/>
  <c r="Z227"/>
  <c r="Z228"/>
  <c r="AJ228"/>
  <c r="Y226"/>
  <c r="Y227"/>
  <c r="Y228"/>
  <c r="AI228"/>
  <c r="X226"/>
  <c r="X227"/>
  <c r="X228"/>
  <c r="AH228"/>
  <c r="W226"/>
  <c r="W227"/>
  <c r="W228"/>
  <c r="AG228"/>
  <c r="V228"/>
  <c r="U228"/>
  <c r="T228"/>
  <c r="S228"/>
  <c r="R228"/>
  <c r="Q228"/>
  <c r="P228"/>
  <c r="O228"/>
  <c r="N228"/>
  <c r="M228"/>
  <c r="AP227"/>
  <c r="AO227"/>
  <c r="AN227"/>
  <c r="AM227"/>
  <c r="AL227"/>
  <c r="AK227"/>
  <c r="AJ227"/>
  <c r="AI227"/>
  <c r="AH227"/>
  <c r="AG227"/>
  <c r="AP226"/>
  <c r="AO226"/>
  <c r="AN226"/>
  <c r="AM226"/>
  <c r="AL226"/>
  <c r="AK226"/>
  <c r="AJ226"/>
  <c r="AI226"/>
  <c r="AH226"/>
  <c r="AG226"/>
  <c r="L223"/>
  <c r="AF223"/>
  <c r="H225"/>
  <c r="J223"/>
  <c r="L224"/>
  <c r="AF224"/>
  <c r="J224"/>
  <c r="AF225"/>
  <c r="AP225"/>
  <c r="AE223"/>
  <c r="AE224"/>
  <c r="AE225"/>
  <c r="AO225"/>
  <c r="AD223"/>
  <c r="AD224"/>
  <c r="AD225"/>
  <c r="AN225"/>
  <c r="AC223"/>
  <c r="AC224"/>
  <c r="AC225"/>
  <c r="AM225"/>
  <c r="AB223"/>
  <c r="AB224"/>
  <c r="AB225"/>
  <c r="AL225"/>
  <c r="AA223"/>
  <c r="AA224"/>
  <c r="AA225"/>
  <c r="AK225"/>
  <c r="Z223"/>
  <c r="Z224"/>
  <c r="Z225"/>
  <c r="AJ225"/>
  <c r="Y223"/>
  <c r="Y224"/>
  <c r="Y225"/>
  <c r="AI225"/>
  <c r="X223"/>
  <c r="X224"/>
  <c r="X225"/>
  <c r="AH225"/>
  <c r="W223"/>
  <c r="W224"/>
  <c r="W225"/>
  <c r="AG225"/>
  <c r="V225"/>
  <c r="U225"/>
  <c r="T225"/>
  <c r="S225"/>
  <c r="R225"/>
  <c r="Q225"/>
  <c r="P225"/>
  <c r="O225"/>
  <c r="N225"/>
  <c r="M225"/>
  <c r="AP224"/>
  <c r="AO224"/>
  <c r="AN224"/>
  <c r="AM224"/>
  <c r="AL224"/>
  <c r="AK224"/>
  <c r="AJ224"/>
  <c r="AI224"/>
  <c r="AH224"/>
  <c r="AG224"/>
  <c r="AP223"/>
  <c r="AO223"/>
  <c r="AN223"/>
  <c r="AM223"/>
  <c r="AL223"/>
  <c r="AK223"/>
  <c r="AJ223"/>
  <c r="AI223"/>
  <c r="AH223"/>
  <c r="AG223"/>
  <c r="L220"/>
  <c r="AF220"/>
  <c r="H222"/>
  <c r="J220"/>
  <c r="L221"/>
  <c r="AF221"/>
  <c r="J221"/>
  <c r="AF222"/>
  <c r="AP222"/>
  <c r="AE220"/>
  <c r="AE221"/>
  <c r="AE222"/>
  <c r="AO222"/>
  <c r="AD220"/>
  <c r="AD221"/>
  <c r="AD222"/>
  <c r="AN222"/>
  <c r="AC220"/>
  <c r="AC221"/>
  <c r="AC222"/>
  <c r="AM222"/>
  <c r="AB220"/>
  <c r="AB221"/>
  <c r="AB222"/>
  <c r="AL222"/>
  <c r="AA220"/>
  <c r="AA221"/>
  <c r="AA222"/>
  <c r="AK222"/>
  <c r="Z220"/>
  <c r="Z221"/>
  <c r="Z222"/>
  <c r="AJ222"/>
  <c r="Y220"/>
  <c r="Y221"/>
  <c r="Y222"/>
  <c r="AI222"/>
  <c r="X220"/>
  <c r="X221"/>
  <c r="X222"/>
  <c r="AH222"/>
  <c r="W220"/>
  <c r="W221"/>
  <c r="W222"/>
  <c r="AG222"/>
  <c r="V222"/>
  <c r="U222"/>
  <c r="T222"/>
  <c r="S222"/>
  <c r="R222"/>
  <c r="Q222"/>
  <c r="P222"/>
  <c r="O222"/>
  <c r="N222"/>
  <c r="M222"/>
  <c r="AP221"/>
  <c r="AO221"/>
  <c r="AN221"/>
  <c r="AM221"/>
  <c r="AL221"/>
  <c r="AK221"/>
  <c r="AJ221"/>
  <c r="AI221"/>
  <c r="AH221"/>
  <c r="AG221"/>
  <c r="AP220"/>
  <c r="AO220"/>
  <c r="AN220"/>
  <c r="AM220"/>
  <c r="AL220"/>
  <c r="AK220"/>
  <c r="AJ220"/>
  <c r="AI220"/>
  <c r="AH220"/>
  <c r="AG220"/>
  <c r="L217"/>
  <c r="AF217"/>
  <c r="H219"/>
  <c r="J217"/>
  <c r="L218"/>
  <c r="AF218"/>
  <c r="J218"/>
  <c r="AF219"/>
  <c r="AP219"/>
  <c r="AE217"/>
  <c r="AE218"/>
  <c r="AE219"/>
  <c r="AO219"/>
  <c r="AD217"/>
  <c r="AD218"/>
  <c r="AD219"/>
  <c r="AN219"/>
  <c r="AC217"/>
  <c r="AC218"/>
  <c r="AC219"/>
  <c r="AM219"/>
  <c r="AB217"/>
  <c r="AB218"/>
  <c r="AB219"/>
  <c r="AL219"/>
  <c r="AA217"/>
  <c r="AA218"/>
  <c r="AA219"/>
  <c r="AK219"/>
  <c r="Z217"/>
  <c r="Z218"/>
  <c r="Z219"/>
  <c r="AJ219"/>
  <c r="Y217"/>
  <c r="Y218"/>
  <c r="Y219"/>
  <c r="AI219"/>
  <c r="X217"/>
  <c r="X218"/>
  <c r="X219"/>
  <c r="AH219"/>
  <c r="W217"/>
  <c r="W218"/>
  <c r="W219"/>
  <c r="AG219"/>
  <c r="V219"/>
  <c r="U219"/>
  <c r="T219"/>
  <c r="S219"/>
  <c r="R219"/>
  <c r="Q219"/>
  <c r="P219"/>
  <c r="O219"/>
  <c r="N219"/>
  <c r="M219"/>
  <c r="AP218"/>
  <c r="AO218"/>
  <c r="AN218"/>
  <c r="AM218"/>
  <c r="AL218"/>
  <c r="AK218"/>
  <c r="AJ218"/>
  <c r="AI218"/>
  <c r="AH218"/>
  <c r="AG218"/>
  <c r="AP217"/>
  <c r="AO217"/>
  <c r="AN217"/>
  <c r="AM217"/>
  <c r="AL217"/>
  <c r="AK217"/>
  <c r="AJ217"/>
  <c r="AI217"/>
  <c r="AH217"/>
  <c r="AG217"/>
  <c r="L214"/>
  <c r="AF214"/>
  <c r="H216"/>
  <c r="J214"/>
  <c r="L215"/>
  <c r="AF215"/>
  <c r="J215"/>
  <c r="AF216"/>
  <c r="AP216"/>
  <c r="AE214"/>
  <c r="AE215"/>
  <c r="AE216"/>
  <c r="AO216"/>
  <c r="AD214"/>
  <c r="AD215"/>
  <c r="AD216"/>
  <c r="AN216"/>
  <c r="AC214"/>
  <c r="AC215"/>
  <c r="AC216"/>
  <c r="AM216"/>
  <c r="AB214"/>
  <c r="AB215"/>
  <c r="AB216"/>
  <c r="AL216"/>
  <c r="AA214"/>
  <c r="AA215"/>
  <c r="AA216"/>
  <c r="AK216"/>
  <c r="Z214"/>
  <c r="Z215"/>
  <c r="Z216"/>
  <c r="AJ216"/>
  <c r="Y214"/>
  <c r="Y215"/>
  <c r="Y216"/>
  <c r="AI216"/>
  <c r="X214"/>
  <c r="X215"/>
  <c r="X216"/>
  <c r="AH216"/>
  <c r="W214"/>
  <c r="W215"/>
  <c r="W216"/>
  <c r="AG216"/>
  <c r="V216"/>
  <c r="U216"/>
  <c r="T216"/>
  <c r="S216"/>
  <c r="R216"/>
  <c r="Q216"/>
  <c r="P216"/>
  <c r="O216"/>
  <c r="N216"/>
  <c r="M216"/>
  <c r="AP215"/>
  <c r="AO215"/>
  <c r="AN215"/>
  <c r="AM215"/>
  <c r="AL215"/>
  <c r="AK215"/>
  <c r="AJ215"/>
  <c r="AI215"/>
  <c r="AH215"/>
  <c r="AG215"/>
  <c r="AP214"/>
  <c r="AO214"/>
  <c r="AN214"/>
  <c r="AM214"/>
  <c r="AL214"/>
  <c r="AK214"/>
  <c r="AJ214"/>
  <c r="AI214"/>
  <c r="AH214"/>
  <c r="AG214"/>
  <c r="L211"/>
  <c r="AF211"/>
  <c r="H213"/>
  <c r="J211"/>
  <c r="L212"/>
  <c r="AF212"/>
  <c r="J212"/>
  <c r="AF213"/>
  <c r="AP213"/>
  <c r="AE211"/>
  <c r="AE212"/>
  <c r="AE213"/>
  <c r="AO213"/>
  <c r="AD211"/>
  <c r="AD212"/>
  <c r="AD213"/>
  <c r="AN213"/>
  <c r="AC211"/>
  <c r="AC212"/>
  <c r="AC213"/>
  <c r="AM213"/>
  <c r="AB211"/>
  <c r="AB212"/>
  <c r="AB213"/>
  <c r="AL213"/>
  <c r="AA211"/>
  <c r="AA212"/>
  <c r="AA213"/>
  <c r="AK213"/>
  <c r="Z211"/>
  <c r="Z212"/>
  <c r="Z213"/>
  <c r="AJ213"/>
  <c r="Y211"/>
  <c r="Y212"/>
  <c r="Y213"/>
  <c r="AI213"/>
  <c r="X211"/>
  <c r="X212"/>
  <c r="X213"/>
  <c r="AH213"/>
  <c r="W211"/>
  <c r="W212"/>
  <c r="W213"/>
  <c r="AG213"/>
  <c r="V213"/>
  <c r="U213"/>
  <c r="T213"/>
  <c r="S213"/>
  <c r="R213"/>
  <c r="Q213"/>
  <c r="P213"/>
  <c r="O213"/>
  <c r="N213"/>
  <c r="M213"/>
  <c r="AP212"/>
  <c r="AO212"/>
  <c r="AN212"/>
  <c r="AM212"/>
  <c r="AL212"/>
  <c r="AK212"/>
  <c r="AJ212"/>
  <c r="AI212"/>
  <c r="AH212"/>
  <c r="AG212"/>
  <c r="AP211"/>
  <c r="AO211"/>
  <c r="AN211"/>
  <c r="AM211"/>
  <c r="AL211"/>
  <c r="AK211"/>
  <c r="AJ211"/>
  <c r="AI211"/>
  <c r="AH211"/>
  <c r="AG211"/>
  <c r="L208"/>
  <c r="AF208"/>
  <c r="H210"/>
  <c r="J208"/>
  <c r="L209"/>
  <c r="AF209"/>
  <c r="J209"/>
  <c r="AF210"/>
  <c r="AP210"/>
  <c r="AE208"/>
  <c r="AE209"/>
  <c r="AE210"/>
  <c r="AO210"/>
  <c r="AD208"/>
  <c r="AD209"/>
  <c r="AD210"/>
  <c r="AN210"/>
  <c r="AC208"/>
  <c r="AC209"/>
  <c r="AC210"/>
  <c r="AM210"/>
  <c r="AB208"/>
  <c r="AB209"/>
  <c r="AB210"/>
  <c r="AL210"/>
  <c r="AA208"/>
  <c r="AA209"/>
  <c r="AA210"/>
  <c r="AK210"/>
  <c r="Z208"/>
  <c r="Z209"/>
  <c r="Z210"/>
  <c r="AJ210"/>
  <c r="Y208"/>
  <c r="Y209"/>
  <c r="Y210"/>
  <c r="AI210"/>
  <c r="X208"/>
  <c r="X209"/>
  <c r="X210"/>
  <c r="AH210"/>
  <c r="W208"/>
  <c r="W209"/>
  <c r="W210"/>
  <c r="AG210"/>
  <c r="V210"/>
  <c r="U210"/>
  <c r="T210"/>
  <c r="S210"/>
  <c r="R210"/>
  <c r="Q210"/>
  <c r="P210"/>
  <c r="O210"/>
  <c r="N210"/>
  <c r="M210"/>
  <c r="AP209"/>
  <c r="AO209"/>
  <c r="AN209"/>
  <c r="AM209"/>
  <c r="AL209"/>
  <c r="AK209"/>
  <c r="AJ209"/>
  <c r="AI209"/>
  <c r="AH209"/>
  <c r="AG209"/>
  <c r="AP208"/>
  <c r="AO208"/>
  <c r="AN208"/>
  <c r="AM208"/>
  <c r="AL208"/>
  <c r="AK208"/>
  <c r="AJ208"/>
  <c r="AI208"/>
  <c r="AH208"/>
  <c r="AG208"/>
  <c r="L205"/>
  <c r="AF205"/>
  <c r="H207"/>
  <c r="J205"/>
  <c r="L206"/>
  <c r="AF206"/>
  <c r="J206"/>
  <c r="AF207"/>
  <c r="AP207"/>
  <c r="AE205"/>
  <c r="AE206"/>
  <c r="AE207"/>
  <c r="AO207"/>
  <c r="AD205"/>
  <c r="AD206"/>
  <c r="AD207"/>
  <c r="AN207"/>
  <c r="AC205"/>
  <c r="AC206"/>
  <c r="AC207"/>
  <c r="AM207"/>
  <c r="AB205"/>
  <c r="AB206"/>
  <c r="AB207"/>
  <c r="AL207"/>
  <c r="AA205"/>
  <c r="AA206"/>
  <c r="AA207"/>
  <c r="AK207"/>
  <c r="Z205"/>
  <c r="Z206"/>
  <c r="Z207"/>
  <c r="AJ207"/>
  <c r="Y205"/>
  <c r="Y206"/>
  <c r="Y207"/>
  <c r="AI207"/>
  <c r="X205"/>
  <c r="X206"/>
  <c r="X207"/>
  <c r="AH207"/>
  <c r="W205"/>
  <c r="W206"/>
  <c r="W207"/>
  <c r="AG207"/>
  <c r="V207"/>
  <c r="U207"/>
  <c r="T207"/>
  <c r="S207"/>
  <c r="R207"/>
  <c r="Q207"/>
  <c r="P207"/>
  <c r="O207"/>
  <c r="N207"/>
  <c r="M207"/>
  <c r="AP206"/>
  <c r="AO206"/>
  <c r="AN206"/>
  <c r="AM206"/>
  <c r="AL206"/>
  <c r="AK206"/>
  <c r="AJ206"/>
  <c r="AI206"/>
  <c r="AH206"/>
  <c r="AG206"/>
  <c r="AP205"/>
  <c r="AO205"/>
  <c r="AN205"/>
  <c r="AM205"/>
  <c r="AL205"/>
  <c r="AK205"/>
  <c r="AJ205"/>
  <c r="AI205"/>
  <c r="AH205"/>
  <c r="AG205"/>
  <c r="L202"/>
  <c r="AF202"/>
  <c r="H204"/>
  <c r="J202"/>
  <c r="L203"/>
  <c r="AF203"/>
  <c r="J203"/>
  <c r="AF204"/>
  <c r="AP204"/>
  <c r="AE202"/>
  <c r="AE203"/>
  <c r="AE204"/>
  <c r="AO204"/>
  <c r="AD202"/>
  <c r="AD203"/>
  <c r="AD204"/>
  <c r="AN204"/>
  <c r="AC202"/>
  <c r="AC203"/>
  <c r="AC204"/>
  <c r="AM204"/>
  <c r="AB202"/>
  <c r="AB203"/>
  <c r="AB204"/>
  <c r="AL204"/>
  <c r="AA202"/>
  <c r="AA203"/>
  <c r="AA204"/>
  <c r="AK204"/>
  <c r="Z202"/>
  <c r="Z203"/>
  <c r="Z204"/>
  <c r="AJ204"/>
  <c r="Y202"/>
  <c r="Y203"/>
  <c r="Y204"/>
  <c r="AI204"/>
  <c r="X202"/>
  <c r="X203"/>
  <c r="X204"/>
  <c r="AH204"/>
  <c r="W202"/>
  <c r="W203"/>
  <c r="W204"/>
  <c r="AG204"/>
  <c r="V204"/>
  <c r="U204"/>
  <c r="T204"/>
  <c r="S204"/>
  <c r="R204"/>
  <c r="Q204"/>
  <c r="P204"/>
  <c r="O204"/>
  <c r="N204"/>
  <c r="M204"/>
  <c r="AP203"/>
  <c r="AO203"/>
  <c r="AN203"/>
  <c r="AM203"/>
  <c r="AL203"/>
  <c r="AK203"/>
  <c r="AJ203"/>
  <c r="AI203"/>
  <c r="AH203"/>
  <c r="AG203"/>
  <c r="AP202"/>
  <c r="AO202"/>
  <c r="AN202"/>
  <c r="AM202"/>
  <c r="AL202"/>
  <c r="AK202"/>
  <c r="AJ202"/>
  <c r="AI202"/>
  <c r="AH202"/>
  <c r="AG202"/>
  <c r="L199"/>
  <c r="AF199"/>
  <c r="H201"/>
  <c r="J199"/>
  <c r="L200"/>
  <c r="AF200"/>
  <c r="J200"/>
  <c r="AF201"/>
  <c r="AP201"/>
  <c r="AE199"/>
  <c r="AE200"/>
  <c r="AE201"/>
  <c r="AO201"/>
  <c r="AD199"/>
  <c r="AD200"/>
  <c r="AD201"/>
  <c r="AN201"/>
  <c r="AC199"/>
  <c r="AC200"/>
  <c r="AC201"/>
  <c r="AM201"/>
  <c r="AB199"/>
  <c r="AB200"/>
  <c r="AB201"/>
  <c r="AL201"/>
  <c r="AA199"/>
  <c r="AA200"/>
  <c r="AA201"/>
  <c r="AK201"/>
  <c r="Z199"/>
  <c r="Z200"/>
  <c r="Z201"/>
  <c r="AJ201"/>
  <c r="Y199"/>
  <c r="Y200"/>
  <c r="Y201"/>
  <c r="AI201"/>
  <c r="X199"/>
  <c r="X200"/>
  <c r="X201"/>
  <c r="AH201"/>
  <c r="W199"/>
  <c r="W200"/>
  <c r="W201"/>
  <c r="AG201"/>
  <c r="V201"/>
  <c r="U201"/>
  <c r="T201"/>
  <c r="S201"/>
  <c r="R201"/>
  <c r="Q201"/>
  <c r="P201"/>
  <c r="O201"/>
  <c r="N201"/>
  <c r="M201"/>
  <c r="AP200"/>
  <c r="AO200"/>
  <c r="AN200"/>
  <c r="AM200"/>
  <c r="AL200"/>
  <c r="AK200"/>
  <c r="AJ200"/>
  <c r="AI200"/>
  <c r="AH200"/>
  <c r="AG200"/>
  <c r="AP199"/>
  <c r="AO199"/>
  <c r="AN199"/>
  <c r="AM199"/>
  <c r="AL199"/>
  <c r="AK199"/>
  <c r="AJ199"/>
  <c r="AI199"/>
  <c r="AH199"/>
  <c r="AG199"/>
  <c r="L196"/>
  <c r="AF196"/>
  <c r="H198"/>
  <c r="J196"/>
  <c r="L197"/>
  <c r="AF197"/>
  <c r="J197"/>
  <c r="AF198"/>
  <c r="AP198"/>
  <c r="AE196"/>
  <c r="AE197"/>
  <c r="AE198"/>
  <c r="AO198"/>
  <c r="AD196"/>
  <c r="AD197"/>
  <c r="AD198"/>
  <c r="AN198"/>
  <c r="AC196"/>
  <c r="AC197"/>
  <c r="AC198"/>
  <c r="AM198"/>
  <c r="AB196"/>
  <c r="AB197"/>
  <c r="AB198"/>
  <c r="AL198"/>
  <c r="AA196"/>
  <c r="AA197"/>
  <c r="AA198"/>
  <c r="AK198"/>
  <c r="Z196"/>
  <c r="Z197"/>
  <c r="Z198"/>
  <c r="AJ198"/>
  <c r="Y196"/>
  <c r="Y197"/>
  <c r="Y198"/>
  <c r="AI198"/>
  <c r="X196"/>
  <c r="X197"/>
  <c r="X198"/>
  <c r="AH198"/>
  <c r="W196"/>
  <c r="W197"/>
  <c r="W198"/>
  <c r="AG198"/>
  <c r="V198"/>
  <c r="U198"/>
  <c r="T198"/>
  <c r="S198"/>
  <c r="R198"/>
  <c r="Q198"/>
  <c r="P198"/>
  <c r="O198"/>
  <c r="N198"/>
  <c r="M198"/>
  <c r="AP197"/>
  <c r="AO197"/>
  <c r="AN197"/>
  <c r="AM197"/>
  <c r="AL197"/>
  <c r="AK197"/>
  <c r="AJ197"/>
  <c r="AI197"/>
  <c r="AH197"/>
  <c r="AG197"/>
  <c r="AP196"/>
  <c r="AO196"/>
  <c r="AN196"/>
  <c r="AM196"/>
  <c r="AL196"/>
  <c r="AK196"/>
  <c r="AJ196"/>
  <c r="AI196"/>
  <c r="AH196"/>
  <c r="AG196"/>
  <c r="L193"/>
  <c r="AF193"/>
  <c r="H195"/>
  <c r="J193"/>
  <c r="L194"/>
  <c r="AF194"/>
  <c r="J194"/>
  <c r="AF195"/>
  <c r="AP195"/>
  <c r="AE193"/>
  <c r="AE194"/>
  <c r="AE195"/>
  <c r="AO195"/>
  <c r="AD193"/>
  <c r="AD194"/>
  <c r="AD195"/>
  <c r="AN195"/>
  <c r="AC193"/>
  <c r="AC194"/>
  <c r="AC195"/>
  <c r="AM195"/>
  <c r="AB193"/>
  <c r="AB194"/>
  <c r="AB195"/>
  <c r="AL195"/>
  <c r="AA193"/>
  <c r="AA194"/>
  <c r="AA195"/>
  <c r="AK195"/>
  <c r="Z193"/>
  <c r="Z194"/>
  <c r="Z195"/>
  <c r="AJ195"/>
  <c r="Y193"/>
  <c r="Y194"/>
  <c r="Y195"/>
  <c r="AI195"/>
  <c r="X193"/>
  <c r="X194"/>
  <c r="X195"/>
  <c r="AH195"/>
  <c r="W193"/>
  <c r="W194"/>
  <c r="W195"/>
  <c r="AG195"/>
  <c r="V195"/>
  <c r="U195"/>
  <c r="T195"/>
  <c r="S195"/>
  <c r="R195"/>
  <c r="Q195"/>
  <c r="P195"/>
  <c r="O195"/>
  <c r="N195"/>
  <c r="M195"/>
  <c r="AP194"/>
  <c r="AO194"/>
  <c r="AN194"/>
  <c r="AM194"/>
  <c r="AL194"/>
  <c r="AK194"/>
  <c r="AJ194"/>
  <c r="AI194"/>
  <c r="AH194"/>
  <c r="AG194"/>
  <c r="AP193"/>
  <c r="AO193"/>
  <c r="AN193"/>
  <c r="AM193"/>
  <c r="AL193"/>
  <c r="AK193"/>
  <c r="AJ193"/>
  <c r="AI193"/>
  <c r="AH193"/>
  <c r="AG193"/>
  <c r="L190"/>
  <c r="AF190"/>
  <c r="H192"/>
  <c r="J190"/>
  <c r="L191"/>
  <c r="AF191"/>
  <c r="J191"/>
  <c r="AF192"/>
  <c r="AP192"/>
  <c r="AE190"/>
  <c r="AE191"/>
  <c r="AE192"/>
  <c r="AO192"/>
  <c r="AD190"/>
  <c r="AD191"/>
  <c r="AD192"/>
  <c r="AN192"/>
  <c r="AC190"/>
  <c r="AC191"/>
  <c r="AC192"/>
  <c r="AM192"/>
  <c r="AB190"/>
  <c r="AB191"/>
  <c r="AB192"/>
  <c r="AL192"/>
  <c r="AA190"/>
  <c r="AA191"/>
  <c r="AA192"/>
  <c r="AK192"/>
  <c r="Z190"/>
  <c r="Z191"/>
  <c r="Z192"/>
  <c r="AJ192"/>
  <c r="Y190"/>
  <c r="Y191"/>
  <c r="Y192"/>
  <c r="AI192"/>
  <c r="X190"/>
  <c r="X191"/>
  <c r="X192"/>
  <c r="AH192"/>
  <c r="W190"/>
  <c r="W191"/>
  <c r="W192"/>
  <c r="AG192"/>
  <c r="V192"/>
  <c r="U192"/>
  <c r="T192"/>
  <c r="S192"/>
  <c r="R192"/>
  <c r="Q192"/>
  <c r="P192"/>
  <c r="O192"/>
  <c r="N192"/>
  <c r="M192"/>
  <c r="AP191"/>
  <c r="AO191"/>
  <c r="AN191"/>
  <c r="AM191"/>
  <c r="AL191"/>
  <c r="AK191"/>
  <c r="AJ191"/>
  <c r="AI191"/>
  <c r="AH191"/>
  <c r="AG191"/>
  <c r="AP190"/>
  <c r="AO190"/>
  <c r="AN190"/>
  <c r="AM190"/>
  <c r="AL190"/>
  <c r="AK190"/>
  <c r="AJ190"/>
  <c r="AI190"/>
  <c r="AH190"/>
  <c r="AG190"/>
  <c r="L187"/>
  <c r="AF187"/>
  <c r="H189"/>
  <c r="J187"/>
  <c r="L188"/>
  <c r="AF188"/>
  <c r="J188"/>
  <c r="AF189"/>
  <c r="AP189"/>
  <c r="AE187"/>
  <c r="AE188"/>
  <c r="AE189"/>
  <c r="AO189"/>
  <c r="AD187"/>
  <c r="AD188"/>
  <c r="AD189"/>
  <c r="AN189"/>
  <c r="AC187"/>
  <c r="AC188"/>
  <c r="AC189"/>
  <c r="AM189"/>
  <c r="AB187"/>
  <c r="AB188"/>
  <c r="AB189"/>
  <c r="AL189"/>
  <c r="AA187"/>
  <c r="AA188"/>
  <c r="AA189"/>
  <c r="AK189"/>
  <c r="Z187"/>
  <c r="Z188"/>
  <c r="Z189"/>
  <c r="AJ189"/>
  <c r="Y187"/>
  <c r="Y188"/>
  <c r="Y189"/>
  <c r="AI189"/>
  <c r="X187"/>
  <c r="X188"/>
  <c r="X189"/>
  <c r="AH189"/>
  <c r="W187"/>
  <c r="W188"/>
  <c r="W189"/>
  <c r="AG189"/>
  <c r="V189"/>
  <c r="U189"/>
  <c r="T189"/>
  <c r="S189"/>
  <c r="R189"/>
  <c r="Q189"/>
  <c r="P189"/>
  <c r="O189"/>
  <c r="N189"/>
  <c r="M189"/>
  <c r="AP188"/>
  <c r="AO188"/>
  <c r="AN188"/>
  <c r="AM188"/>
  <c r="AL188"/>
  <c r="AK188"/>
  <c r="AJ188"/>
  <c r="AI188"/>
  <c r="AH188"/>
  <c r="AG188"/>
  <c r="AP187"/>
  <c r="AO187"/>
  <c r="AN187"/>
  <c r="AM187"/>
  <c r="AL187"/>
  <c r="AK187"/>
  <c r="AJ187"/>
  <c r="AI187"/>
  <c r="AH187"/>
  <c r="AG187"/>
  <c r="L184"/>
  <c r="AF184"/>
  <c r="H186"/>
  <c r="J184"/>
  <c r="L185"/>
  <c r="AF185"/>
  <c r="J185"/>
  <c r="AF186"/>
  <c r="AP186"/>
  <c r="AE184"/>
  <c r="AE185"/>
  <c r="AE186"/>
  <c r="AO186"/>
  <c r="AD184"/>
  <c r="AD185"/>
  <c r="AD186"/>
  <c r="AN186"/>
  <c r="AC184"/>
  <c r="AC185"/>
  <c r="AC186"/>
  <c r="AM186"/>
  <c r="AB184"/>
  <c r="AB185"/>
  <c r="AB186"/>
  <c r="AL186"/>
  <c r="AA184"/>
  <c r="AA185"/>
  <c r="AA186"/>
  <c r="AK186"/>
  <c r="Z184"/>
  <c r="Z185"/>
  <c r="Z186"/>
  <c r="AJ186"/>
  <c r="Y184"/>
  <c r="Y185"/>
  <c r="Y186"/>
  <c r="AI186"/>
  <c r="X184"/>
  <c r="X185"/>
  <c r="X186"/>
  <c r="AH186"/>
  <c r="W184"/>
  <c r="W185"/>
  <c r="W186"/>
  <c r="AG186"/>
  <c r="V186"/>
  <c r="U186"/>
  <c r="T186"/>
  <c r="S186"/>
  <c r="R186"/>
  <c r="Q186"/>
  <c r="P186"/>
  <c r="O186"/>
  <c r="N186"/>
  <c r="M186"/>
  <c r="AP185"/>
  <c r="AO185"/>
  <c r="AN185"/>
  <c r="AM185"/>
  <c r="AL185"/>
  <c r="AK185"/>
  <c r="AJ185"/>
  <c r="AI185"/>
  <c r="AH185"/>
  <c r="AG185"/>
  <c r="AP184"/>
  <c r="AO184"/>
  <c r="AN184"/>
  <c r="AM184"/>
  <c r="AL184"/>
  <c r="AK184"/>
  <c r="AJ184"/>
  <c r="AI184"/>
  <c r="AH184"/>
  <c r="AG184"/>
  <c r="L181"/>
  <c r="AF181"/>
  <c r="H183"/>
  <c r="J181"/>
  <c r="L182"/>
  <c r="AF182"/>
  <c r="J182"/>
  <c r="AF183"/>
  <c r="AP183"/>
  <c r="AE181"/>
  <c r="AE182"/>
  <c r="AE183"/>
  <c r="AO183"/>
  <c r="AD181"/>
  <c r="AD182"/>
  <c r="AD183"/>
  <c r="AN183"/>
  <c r="AC181"/>
  <c r="AC182"/>
  <c r="AC183"/>
  <c r="AM183"/>
  <c r="AB181"/>
  <c r="AB182"/>
  <c r="AB183"/>
  <c r="AL183"/>
  <c r="AA181"/>
  <c r="AA182"/>
  <c r="AA183"/>
  <c r="AK183"/>
  <c r="Z181"/>
  <c r="Z182"/>
  <c r="Z183"/>
  <c r="AJ183"/>
  <c r="Y181"/>
  <c r="Y182"/>
  <c r="Y183"/>
  <c r="AI183"/>
  <c r="X181"/>
  <c r="X182"/>
  <c r="X183"/>
  <c r="AH183"/>
  <c r="W181"/>
  <c r="W182"/>
  <c r="W183"/>
  <c r="AG183"/>
  <c r="V183"/>
  <c r="U183"/>
  <c r="T183"/>
  <c r="S183"/>
  <c r="R183"/>
  <c r="Q183"/>
  <c r="P183"/>
  <c r="O183"/>
  <c r="N183"/>
  <c r="M183"/>
  <c r="AP182"/>
  <c r="AO182"/>
  <c r="AN182"/>
  <c r="AM182"/>
  <c r="AL182"/>
  <c r="AK182"/>
  <c r="AJ182"/>
  <c r="AI182"/>
  <c r="AH182"/>
  <c r="AG182"/>
  <c r="AP181"/>
  <c r="AO181"/>
  <c r="AN181"/>
  <c r="AM181"/>
  <c r="AL181"/>
  <c r="AK181"/>
  <c r="AJ181"/>
  <c r="AI181"/>
  <c r="AH181"/>
  <c r="AG181"/>
  <c r="L178"/>
  <c r="AF178"/>
  <c r="H180"/>
  <c r="J178"/>
  <c r="L179"/>
  <c r="AF179"/>
  <c r="J179"/>
  <c r="AF180"/>
  <c r="AP180"/>
  <c r="AE178"/>
  <c r="AE179"/>
  <c r="AE180"/>
  <c r="AO180"/>
  <c r="AD178"/>
  <c r="AD179"/>
  <c r="AD180"/>
  <c r="AN180"/>
  <c r="AC178"/>
  <c r="AC179"/>
  <c r="AC180"/>
  <c r="AM180"/>
  <c r="AB178"/>
  <c r="AB179"/>
  <c r="AB180"/>
  <c r="AL180"/>
  <c r="AA178"/>
  <c r="AA179"/>
  <c r="AA180"/>
  <c r="AK180"/>
  <c r="Z178"/>
  <c r="Z179"/>
  <c r="Z180"/>
  <c r="AJ180"/>
  <c r="Y178"/>
  <c r="Y179"/>
  <c r="Y180"/>
  <c r="AI180"/>
  <c r="X178"/>
  <c r="X179"/>
  <c r="X180"/>
  <c r="AH180"/>
  <c r="W178"/>
  <c r="W179"/>
  <c r="W180"/>
  <c r="AG180"/>
  <c r="V180"/>
  <c r="U180"/>
  <c r="T180"/>
  <c r="S180"/>
  <c r="R180"/>
  <c r="Q180"/>
  <c r="P180"/>
  <c r="O180"/>
  <c r="N180"/>
  <c r="M180"/>
  <c r="AP179"/>
  <c r="AO179"/>
  <c r="AN179"/>
  <c r="AM179"/>
  <c r="AL179"/>
  <c r="AK179"/>
  <c r="AJ179"/>
  <c r="AI179"/>
  <c r="AH179"/>
  <c r="AG179"/>
  <c r="AP178"/>
  <c r="AO178"/>
  <c r="AN178"/>
  <c r="AM178"/>
  <c r="AL178"/>
  <c r="AK178"/>
  <c r="AJ178"/>
  <c r="AI178"/>
  <c r="AH178"/>
  <c r="AG178"/>
  <c r="L175"/>
  <c r="AF175"/>
  <c r="H177"/>
  <c r="J175"/>
  <c r="L176"/>
  <c r="AF176"/>
  <c r="J176"/>
  <c r="AF177"/>
  <c r="AP177"/>
  <c r="AE175"/>
  <c r="AE176"/>
  <c r="AE177"/>
  <c r="AO177"/>
  <c r="AD175"/>
  <c r="AD176"/>
  <c r="AD177"/>
  <c r="AN177"/>
  <c r="AC175"/>
  <c r="AC176"/>
  <c r="AC177"/>
  <c r="AM177"/>
  <c r="AB175"/>
  <c r="AB176"/>
  <c r="AB177"/>
  <c r="AL177"/>
  <c r="AA175"/>
  <c r="AA176"/>
  <c r="AA177"/>
  <c r="AK177"/>
  <c r="Z175"/>
  <c r="Z176"/>
  <c r="Z177"/>
  <c r="AJ177"/>
  <c r="Y175"/>
  <c r="Y176"/>
  <c r="Y177"/>
  <c r="AI177"/>
  <c r="X175"/>
  <c r="X176"/>
  <c r="X177"/>
  <c r="AH177"/>
  <c r="W175"/>
  <c r="W176"/>
  <c r="W177"/>
  <c r="AG177"/>
  <c r="V177"/>
  <c r="U177"/>
  <c r="T177"/>
  <c r="S177"/>
  <c r="R177"/>
  <c r="Q177"/>
  <c r="P177"/>
  <c r="O177"/>
  <c r="N177"/>
  <c r="M177"/>
  <c r="AP176"/>
  <c r="AO176"/>
  <c r="AN176"/>
  <c r="AM176"/>
  <c r="AL176"/>
  <c r="AK176"/>
  <c r="AJ176"/>
  <c r="AI176"/>
  <c r="AH176"/>
  <c r="AG176"/>
  <c r="AP175"/>
  <c r="AO175"/>
  <c r="AN175"/>
  <c r="AM175"/>
  <c r="AL175"/>
  <c r="AK175"/>
  <c r="AJ175"/>
  <c r="AI175"/>
  <c r="AH175"/>
  <c r="AG175"/>
  <c r="L172"/>
  <c r="AF172"/>
  <c r="H174"/>
  <c r="J172"/>
  <c r="L173"/>
  <c r="AF173"/>
  <c r="J173"/>
  <c r="AF174"/>
  <c r="AP174"/>
  <c r="AE172"/>
  <c r="AE173"/>
  <c r="AE174"/>
  <c r="AO174"/>
  <c r="AD172"/>
  <c r="AD173"/>
  <c r="AD174"/>
  <c r="AN174"/>
  <c r="AC172"/>
  <c r="AC173"/>
  <c r="AC174"/>
  <c r="AM174"/>
  <c r="AB172"/>
  <c r="AB173"/>
  <c r="AB174"/>
  <c r="AL174"/>
  <c r="AA172"/>
  <c r="AA173"/>
  <c r="AA174"/>
  <c r="AK174"/>
  <c r="Z172"/>
  <c r="Z173"/>
  <c r="Z174"/>
  <c r="AJ174"/>
  <c r="Y172"/>
  <c r="Y173"/>
  <c r="Y174"/>
  <c r="AI174"/>
  <c r="X172"/>
  <c r="X173"/>
  <c r="X174"/>
  <c r="AH174"/>
  <c r="W172"/>
  <c r="W173"/>
  <c r="W174"/>
  <c r="AG174"/>
  <c r="V174"/>
  <c r="U174"/>
  <c r="T174"/>
  <c r="S174"/>
  <c r="R174"/>
  <c r="Q174"/>
  <c r="P174"/>
  <c r="O174"/>
  <c r="N174"/>
  <c r="M174"/>
  <c r="AP173"/>
  <c r="AO173"/>
  <c r="AN173"/>
  <c r="AM173"/>
  <c r="AL173"/>
  <c r="AK173"/>
  <c r="AJ173"/>
  <c r="AI173"/>
  <c r="AH173"/>
  <c r="AG173"/>
  <c r="AP172"/>
  <c r="AO172"/>
  <c r="AN172"/>
  <c r="AM172"/>
  <c r="AL172"/>
  <c r="AK172"/>
  <c r="AJ172"/>
  <c r="AI172"/>
  <c r="AH172"/>
  <c r="AG172"/>
  <c r="L169"/>
  <c r="AF169"/>
  <c r="H171"/>
  <c r="J169"/>
  <c r="L170"/>
  <c r="AF170"/>
  <c r="J170"/>
  <c r="AF171"/>
  <c r="AP171"/>
  <c r="AE169"/>
  <c r="AE170"/>
  <c r="AE171"/>
  <c r="AO171"/>
  <c r="AD169"/>
  <c r="AD170"/>
  <c r="AD171"/>
  <c r="AN171"/>
  <c r="AC169"/>
  <c r="AC170"/>
  <c r="AC171"/>
  <c r="AM171"/>
  <c r="AB169"/>
  <c r="AB170"/>
  <c r="AB171"/>
  <c r="AL171"/>
  <c r="AA169"/>
  <c r="AA170"/>
  <c r="AA171"/>
  <c r="AK171"/>
  <c r="Z169"/>
  <c r="Z170"/>
  <c r="Z171"/>
  <c r="AJ171"/>
  <c r="Y169"/>
  <c r="Y170"/>
  <c r="Y171"/>
  <c r="AI171"/>
  <c r="X169"/>
  <c r="X170"/>
  <c r="X171"/>
  <c r="AH171"/>
  <c r="W169"/>
  <c r="W170"/>
  <c r="W171"/>
  <c r="AG171"/>
  <c r="V171"/>
  <c r="U171"/>
  <c r="T171"/>
  <c r="S171"/>
  <c r="R171"/>
  <c r="Q171"/>
  <c r="P171"/>
  <c r="O171"/>
  <c r="N171"/>
  <c r="M171"/>
  <c r="AP170"/>
  <c r="AO170"/>
  <c r="AN170"/>
  <c r="AM170"/>
  <c r="AL170"/>
  <c r="AK170"/>
  <c r="AJ170"/>
  <c r="AI170"/>
  <c r="AH170"/>
  <c r="AG170"/>
  <c r="AP169"/>
  <c r="AO169"/>
  <c r="AN169"/>
  <c r="AM169"/>
  <c r="AL169"/>
  <c r="AK169"/>
  <c r="AJ169"/>
  <c r="AI169"/>
  <c r="AH169"/>
  <c r="AG169"/>
  <c r="L166"/>
  <c r="AF166"/>
  <c r="H168"/>
  <c r="J166"/>
  <c r="L167"/>
  <c r="AF167"/>
  <c r="J167"/>
  <c r="AF168"/>
  <c r="AP168"/>
  <c r="AE166"/>
  <c r="AE167"/>
  <c r="AE168"/>
  <c r="AO168"/>
  <c r="AD166"/>
  <c r="AD167"/>
  <c r="AD168"/>
  <c r="AN168"/>
  <c r="AC166"/>
  <c r="AC167"/>
  <c r="AC168"/>
  <c r="AM168"/>
  <c r="AB166"/>
  <c r="AB167"/>
  <c r="AB168"/>
  <c r="AL168"/>
  <c r="AA166"/>
  <c r="AA167"/>
  <c r="AA168"/>
  <c r="AK168"/>
  <c r="Z166"/>
  <c r="Z167"/>
  <c r="Z168"/>
  <c r="AJ168"/>
  <c r="Y166"/>
  <c r="Y167"/>
  <c r="Y168"/>
  <c r="AI168"/>
  <c r="X166"/>
  <c r="X167"/>
  <c r="X168"/>
  <c r="AH168"/>
  <c r="W166"/>
  <c r="W167"/>
  <c r="W168"/>
  <c r="AG168"/>
  <c r="V168"/>
  <c r="U168"/>
  <c r="T168"/>
  <c r="S168"/>
  <c r="R168"/>
  <c r="Q168"/>
  <c r="P168"/>
  <c r="O168"/>
  <c r="N168"/>
  <c r="M168"/>
  <c r="AP167"/>
  <c r="AO167"/>
  <c r="AN167"/>
  <c r="AM167"/>
  <c r="AL167"/>
  <c r="AK167"/>
  <c r="AJ167"/>
  <c r="AI167"/>
  <c r="AH167"/>
  <c r="AG167"/>
  <c r="AP166"/>
  <c r="AO166"/>
  <c r="AN166"/>
  <c r="AM166"/>
  <c r="AL166"/>
  <c r="AK166"/>
  <c r="AJ166"/>
  <c r="AI166"/>
  <c r="AH166"/>
  <c r="AG166"/>
  <c r="L163"/>
  <c r="AF163"/>
  <c r="H165"/>
  <c r="J163"/>
  <c r="L164"/>
  <c r="AF164"/>
  <c r="J164"/>
  <c r="AF165"/>
  <c r="AP165"/>
  <c r="AE163"/>
  <c r="AE164"/>
  <c r="AE165"/>
  <c r="AO165"/>
  <c r="AD163"/>
  <c r="AD164"/>
  <c r="AD165"/>
  <c r="AN165"/>
  <c r="AC163"/>
  <c r="AC164"/>
  <c r="AC165"/>
  <c r="AM165"/>
  <c r="AB163"/>
  <c r="AB164"/>
  <c r="AB165"/>
  <c r="AL165"/>
  <c r="AA163"/>
  <c r="AA164"/>
  <c r="AA165"/>
  <c r="AK165"/>
  <c r="Z163"/>
  <c r="Z164"/>
  <c r="Z165"/>
  <c r="AJ165"/>
  <c r="Y163"/>
  <c r="Y164"/>
  <c r="Y165"/>
  <c r="AI165"/>
  <c r="X163"/>
  <c r="X164"/>
  <c r="X165"/>
  <c r="AH165"/>
  <c r="W163"/>
  <c r="W164"/>
  <c r="W165"/>
  <c r="AG165"/>
  <c r="V165"/>
  <c r="U165"/>
  <c r="T165"/>
  <c r="S165"/>
  <c r="R165"/>
  <c r="Q165"/>
  <c r="P165"/>
  <c r="O165"/>
  <c r="N165"/>
  <c r="M165"/>
  <c r="AP164"/>
  <c r="AO164"/>
  <c r="AN164"/>
  <c r="AM164"/>
  <c r="AL164"/>
  <c r="AK164"/>
  <c r="AJ164"/>
  <c r="AI164"/>
  <c r="AH164"/>
  <c r="AG164"/>
  <c r="AP163"/>
  <c r="AO163"/>
  <c r="AN163"/>
  <c r="AM163"/>
  <c r="AL163"/>
  <c r="AK163"/>
  <c r="AJ163"/>
  <c r="AI163"/>
  <c r="AH163"/>
  <c r="AG163"/>
  <c r="L160"/>
  <c r="AF160"/>
  <c r="H162"/>
  <c r="J160"/>
  <c r="L161"/>
  <c r="AF161"/>
  <c r="J161"/>
  <c r="AF162"/>
  <c r="AP162"/>
  <c r="AE160"/>
  <c r="AE161"/>
  <c r="AE162"/>
  <c r="AO162"/>
  <c r="AD160"/>
  <c r="AD161"/>
  <c r="AD162"/>
  <c r="AN162"/>
  <c r="AC160"/>
  <c r="AC161"/>
  <c r="AC162"/>
  <c r="AM162"/>
  <c r="AB160"/>
  <c r="AB161"/>
  <c r="AB162"/>
  <c r="AL162"/>
  <c r="AA160"/>
  <c r="AA161"/>
  <c r="AA162"/>
  <c r="AK162"/>
  <c r="Z160"/>
  <c r="Z161"/>
  <c r="Z162"/>
  <c r="AJ162"/>
  <c r="Y160"/>
  <c r="Y161"/>
  <c r="Y162"/>
  <c r="AI162"/>
  <c r="X160"/>
  <c r="X161"/>
  <c r="X162"/>
  <c r="AH162"/>
  <c r="W160"/>
  <c r="W161"/>
  <c r="W162"/>
  <c r="AG162"/>
  <c r="V162"/>
  <c r="U162"/>
  <c r="T162"/>
  <c r="S162"/>
  <c r="R162"/>
  <c r="Q162"/>
  <c r="P162"/>
  <c r="O162"/>
  <c r="N162"/>
  <c r="M162"/>
  <c r="AP161"/>
  <c r="AO161"/>
  <c r="AN161"/>
  <c r="AM161"/>
  <c r="AL161"/>
  <c r="AK161"/>
  <c r="AJ161"/>
  <c r="AI161"/>
  <c r="AH161"/>
  <c r="AG161"/>
  <c r="AP160"/>
  <c r="AO160"/>
  <c r="AN160"/>
  <c r="AM160"/>
  <c r="AL160"/>
  <c r="AK160"/>
  <c r="AJ160"/>
  <c r="AI160"/>
  <c r="AH160"/>
  <c r="AG160"/>
  <c r="L157"/>
  <c r="AF157"/>
  <c r="H159"/>
  <c r="J157"/>
  <c r="L158"/>
  <c r="AF158"/>
  <c r="J158"/>
  <c r="AF159"/>
  <c r="I159"/>
  <c r="AP159"/>
  <c r="AE157"/>
  <c r="AE158"/>
  <c r="AE159"/>
  <c r="AO159"/>
  <c r="AD157"/>
  <c r="AD158"/>
  <c r="AD159"/>
  <c r="AN159"/>
  <c r="AC157"/>
  <c r="AC158"/>
  <c r="AC159"/>
  <c r="AM159"/>
  <c r="AB157"/>
  <c r="AB158"/>
  <c r="AB159"/>
  <c r="AL159"/>
  <c r="AA157"/>
  <c r="AA158"/>
  <c r="AA159"/>
  <c r="AK159"/>
  <c r="Z157"/>
  <c r="Z158"/>
  <c r="Z159"/>
  <c r="AJ159"/>
  <c r="Y157"/>
  <c r="Y158"/>
  <c r="Y159"/>
  <c r="AI159"/>
  <c r="X157"/>
  <c r="X158"/>
  <c r="X159"/>
  <c r="AH159"/>
  <c r="W157"/>
  <c r="W158"/>
  <c r="W159"/>
  <c r="AG159"/>
  <c r="V159"/>
  <c r="U159"/>
  <c r="T159"/>
  <c r="S159"/>
  <c r="R159"/>
  <c r="Q159"/>
  <c r="P159"/>
  <c r="O159"/>
  <c r="N159"/>
  <c r="M159"/>
  <c r="AP158"/>
  <c r="AO158"/>
  <c r="AN158"/>
  <c r="AM158"/>
  <c r="AL158"/>
  <c r="AK158"/>
  <c r="AJ158"/>
  <c r="AI158"/>
  <c r="AH158"/>
  <c r="AG158"/>
  <c r="AP157"/>
  <c r="AO157"/>
  <c r="AN157"/>
  <c r="AM157"/>
  <c r="AL157"/>
  <c r="AK157"/>
  <c r="AJ157"/>
  <c r="AI157"/>
  <c r="AH157"/>
  <c r="AG157"/>
  <c r="L154"/>
  <c r="AF154"/>
  <c r="H156"/>
  <c r="J154"/>
  <c r="L155"/>
  <c r="AF155"/>
  <c r="J155"/>
  <c r="AF156"/>
  <c r="AP156"/>
  <c r="AE154"/>
  <c r="AE155"/>
  <c r="AE156"/>
  <c r="AO156"/>
  <c r="AD154"/>
  <c r="AD155"/>
  <c r="AD156"/>
  <c r="AN156"/>
  <c r="AC154"/>
  <c r="AC155"/>
  <c r="AC156"/>
  <c r="AM156"/>
  <c r="AB154"/>
  <c r="AB155"/>
  <c r="AB156"/>
  <c r="AL156"/>
  <c r="AA154"/>
  <c r="AA155"/>
  <c r="AA156"/>
  <c r="AK156"/>
  <c r="Z154"/>
  <c r="Z155"/>
  <c r="Z156"/>
  <c r="AJ156"/>
  <c r="Y154"/>
  <c r="Y155"/>
  <c r="Y156"/>
  <c r="AI156"/>
  <c r="X154"/>
  <c r="X155"/>
  <c r="X156"/>
  <c r="AH156"/>
  <c r="W154"/>
  <c r="W155"/>
  <c r="W156"/>
  <c r="AG156"/>
  <c r="V156"/>
  <c r="U156"/>
  <c r="T156"/>
  <c r="S156"/>
  <c r="R156"/>
  <c r="Q156"/>
  <c r="P156"/>
  <c r="O156"/>
  <c r="N156"/>
  <c r="M156"/>
  <c r="AP155"/>
  <c r="AO155"/>
  <c r="AN155"/>
  <c r="AM155"/>
  <c r="AL155"/>
  <c r="AK155"/>
  <c r="AJ155"/>
  <c r="AI155"/>
  <c r="AH155"/>
  <c r="AG155"/>
  <c r="AP154"/>
  <c r="AO154"/>
  <c r="AN154"/>
  <c r="AM154"/>
  <c r="AL154"/>
  <c r="AK154"/>
  <c r="AJ154"/>
  <c r="AI154"/>
  <c r="AH154"/>
  <c r="AG154"/>
  <c r="L151"/>
  <c r="AF151"/>
  <c r="H153"/>
  <c r="J151"/>
  <c r="L152"/>
  <c r="AF152"/>
  <c r="J152"/>
  <c r="AF153"/>
  <c r="AP153"/>
  <c r="AE151"/>
  <c r="AE152"/>
  <c r="AE153"/>
  <c r="AO153"/>
  <c r="AD151"/>
  <c r="AD152"/>
  <c r="AD153"/>
  <c r="AN153"/>
  <c r="AC151"/>
  <c r="AC152"/>
  <c r="AC153"/>
  <c r="AM153"/>
  <c r="AB151"/>
  <c r="AB152"/>
  <c r="AB153"/>
  <c r="AL153"/>
  <c r="AA151"/>
  <c r="AA152"/>
  <c r="AA153"/>
  <c r="AK153"/>
  <c r="Z151"/>
  <c r="Z152"/>
  <c r="Z153"/>
  <c r="AJ153"/>
  <c r="Y151"/>
  <c r="Y152"/>
  <c r="Y153"/>
  <c r="AI153"/>
  <c r="X151"/>
  <c r="X152"/>
  <c r="X153"/>
  <c r="AH153"/>
  <c r="W151"/>
  <c r="W152"/>
  <c r="W153"/>
  <c r="AG153"/>
  <c r="V153"/>
  <c r="U153"/>
  <c r="T153"/>
  <c r="S153"/>
  <c r="R153"/>
  <c r="Q153"/>
  <c r="P153"/>
  <c r="O153"/>
  <c r="N153"/>
  <c r="M153"/>
  <c r="AP152"/>
  <c r="AO152"/>
  <c r="AN152"/>
  <c r="AM152"/>
  <c r="AL152"/>
  <c r="AK152"/>
  <c r="AJ152"/>
  <c r="AI152"/>
  <c r="AH152"/>
  <c r="AG152"/>
  <c r="AP151"/>
  <c r="AO151"/>
  <c r="AN151"/>
  <c r="AM151"/>
  <c r="AL151"/>
  <c r="AK151"/>
  <c r="AJ151"/>
  <c r="AI151"/>
  <c r="AH151"/>
  <c r="AG151"/>
  <c r="L148"/>
  <c r="AF148"/>
  <c r="H150"/>
  <c r="J148"/>
  <c r="L149"/>
  <c r="AF149"/>
  <c r="J149"/>
  <c r="AF150"/>
  <c r="AP150"/>
  <c r="AE148"/>
  <c r="AE149"/>
  <c r="AE150"/>
  <c r="AO150"/>
  <c r="AD148"/>
  <c r="AD149"/>
  <c r="AD150"/>
  <c r="AN150"/>
  <c r="AC148"/>
  <c r="AC149"/>
  <c r="AC150"/>
  <c r="AM150"/>
  <c r="AB148"/>
  <c r="AB149"/>
  <c r="AB150"/>
  <c r="AL150"/>
  <c r="AA148"/>
  <c r="AA149"/>
  <c r="AA150"/>
  <c r="AK150"/>
  <c r="Z148"/>
  <c r="Z149"/>
  <c r="Z150"/>
  <c r="AJ150"/>
  <c r="Y148"/>
  <c r="Y149"/>
  <c r="Y150"/>
  <c r="AI150"/>
  <c r="X148"/>
  <c r="X149"/>
  <c r="X150"/>
  <c r="AH150"/>
  <c r="W148"/>
  <c r="W149"/>
  <c r="W150"/>
  <c r="AG150"/>
  <c r="V150"/>
  <c r="U150"/>
  <c r="T150"/>
  <c r="S150"/>
  <c r="R150"/>
  <c r="Q150"/>
  <c r="P150"/>
  <c r="O150"/>
  <c r="N150"/>
  <c r="M150"/>
  <c r="AP149"/>
  <c r="AO149"/>
  <c r="AN149"/>
  <c r="AM149"/>
  <c r="AL149"/>
  <c r="AK149"/>
  <c r="AJ149"/>
  <c r="AI149"/>
  <c r="AH149"/>
  <c r="AG149"/>
  <c r="AP148"/>
  <c r="AO148"/>
  <c r="AN148"/>
  <c r="AM148"/>
  <c r="AL148"/>
  <c r="AK148"/>
  <c r="AJ148"/>
  <c r="AI148"/>
  <c r="AH148"/>
  <c r="AG148"/>
  <c r="L145"/>
  <c r="AF145"/>
  <c r="H147"/>
  <c r="J145"/>
  <c r="L146"/>
  <c r="AF146"/>
  <c r="J146"/>
  <c r="AF147"/>
  <c r="AP147"/>
  <c r="AE145"/>
  <c r="AE146"/>
  <c r="AE147"/>
  <c r="AO147"/>
  <c r="AD145"/>
  <c r="AD146"/>
  <c r="AD147"/>
  <c r="AN147"/>
  <c r="AC145"/>
  <c r="AC146"/>
  <c r="AC147"/>
  <c r="AM147"/>
  <c r="AB145"/>
  <c r="AB146"/>
  <c r="AB147"/>
  <c r="AL147"/>
  <c r="AA145"/>
  <c r="AA146"/>
  <c r="AA147"/>
  <c r="AK147"/>
  <c r="Z145"/>
  <c r="Z146"/>
  <c r="Z147"/>
  <c r="AJ147"/>
  <c r="Y145"/>
  <c r="Y146"/>
  <c r="Y147"/>
  <c r="AI147"/>
  <c r="X145"/>
  <c r="X146"/>
  <c r="X147"/>
  <c r="AH147"/>
  <c r="W145"/>
  <c r="W146"/>
  <c r="W147"/>
  <c r="AG147"/>
  <c r="V147"/>
  <c r="U147"/>
  <c r="T147"/>
  <c r="S147"/>
  <c r="R147"/>
  <c r="Q147"/>
  <c r="P147"/>
  <c r="O147"/>
  <c r="N147"/>
  <c r="M147"/>
  <c r="AP146"/>
  <c r="AO146"/>
  <c r="AN146"/>
  <c r="AM146"/>
  <c r="AL146"/>
  <c r="AK146"/>
  <c r="AJ146"/>
  <c r="AI146"/>
  <c r="AH146"/>
  <c r="AG146"/>
  <c r="AP145"/>
  <c r="AO145"/>
  <c r="AN145"/>
  <c r="AM145"/>
  <c r="AL145"/>
  <c r="AK145"/>
  <c r="AJ145"/>
  <c r="AI145"/>
  <c r="AH145"/>
  <c r="AG145"/>
  <c r="L142"/>
  <c r="AF142"/>
  <c r="H144"/>
  <c r="J142"/>
  <c r="L143"/>
  <c r="AF143"/>
  <c r="J143"/>
  <c r="AF144"/>
  <c r="AP144"/>
  <c r="AE142"/>
  <c r="AE143"/>
  <c r="AE144"/>
  <c r="AO144"/>
  <c r="AD142"/>
  <c r="AD143"/>
  <c r="AD144"/>
  <c r="AN144"/>
  <c r="AC142"/>
  <c r="AC143"/>
  <c r="AC144"/>
  <c r="AM144"/>
  <c r="AB142"/>
  <c r="AB143"/>
  <c r="AB144"/>
  <c r="AL144"/>
  <c r="AA142"/>
  <c r="AA143"/>
  <c r="AA144"/>
  <c r="AK144"/>
  <c r="Z142"/>
  <c r="Z143"/>
  <c r="Z144"/>
  <c r="AJ144"/>
  <c r="Y142"/>
  <c r="Y143"/>
  <c r="Y144"/>
  <c r="AI144"/>
  <c r="X142"/>
  <c r="X143"/>
  <c r="X144"/>
  <c r="AH144"/>
  <c r="W142"/>
  <c r="W143"/>
  <c r="W144"/>
  <c r="AG144"/>
  <c r="V144"/>
  <c r="U144"/>
  <c r="T144"/>
  <c r="S144"/>
  <c r="R144"/>
  <c r="Q144"/>
  <c r="P144"/>
  <c r="O144"/>
  <c r="N144"/>
  <c r="M144"/>
  <c r="AP143"/>
  <c r="AO143"/>
  <c r="AN143"/>
  <c r="AM143"/>
  <c r="AL143"/>
  <c r="AK143"/>
  <c r="AJ143"/>
  <c r="AI143"/>
  <c r="AH143"/>
  <c r="AG143"/>
  <c r="AP142"/>
  <c r="AO142"/>
  <c r="AN142"/>
  <c r="AM142"/>
  <c r="AL142"/>
  <c r="AK142"/>
  <c r="AJ142"/>
  <c r="AI142"/>
  <c r="AH142"/>
  <c r="AG142"/>
  <c r="L139"/>
  <c r="AF139"/>
  <c r="H141"/>
  <c r="J139"/>
  <c r="L140"/>
  <c r="AF140"/>
  <c r="J140"/>
  <c r="AF141"/>
  <c r="AP141"/>
  <c r="AE139"/>
  <c r="AE140"/>
  <c r="AE141"/>
  <c r="AO141"/>
  <c r="AD139"/>
  <c r="AD140"/>
  <c r="AD141"/>
  <c r="AN141"/>
  <c r="AC139"/>
  <c r="AC140"/>
  <c r="AC141"/>
  <c r="AM141"/>
  <c r="AB139"/>
  <c r="AB140"/>
  <c r="AB141"/>
  <c r="AL141"/>
  <c r="AA139"/>
  <c r="AA140"/>
  <c r="AA141"/>
  <c r="AK141"/>
  <c r="Z139"/>
  <c r="Z140"/>
  <c r="Z141"/>
  <c r="AJ141"/>
  <c r="Y139"/>
  <c r="Y140"/>
  <c r="Y141"/>
  <c r="AI141"/>
  <c r="X139"/>
  <c r="X140"/>
  <c r="X141"/>
  <c r="AH141"/>
  <c r="W139"/>
  <c r="W140"/>
  <c r="W141"/>
  <c r="AG141"/>
  <c r="V141"/>
  <c r="U141"/>
  <c r="T141"/>
  <c r="S141"/>
  <c r="R141"/>
  <c r="Q141"/>
  <c r="P141"/>
  <c r="O141"/>
  <c r="N141"/>
  <c r="M141"/>
  <c r="AP140"/>
  <c r="AO140"/>
  <c r="AN140"/>
  <c r="AM140"/>
  <c r="AL140"/>
  <c r="AK140"/>
  <c r="AJ140"/>
  <c r="AI140"/>
  <c r="AH140"/>
  <c r="AG140"/>
  <c r="AP139"/>
  <c r="AO139"/>
  <c r="AN139"/>
  <c r="AM139"/>
  <c r="AL139"/>
  <c r="AK139"/>
  <c r="AJ139"/>
  <c r="AI139"/>
  <c r="AH139"/>
  <c r="AG139"/>
  <c r="L136"/>
  <c r="AF136"/>
  <c r="H138"/>
  <c r="J136"/>
  <c r="L137"/>
  <c r="AF137"/>
  <c r="J137"/>
  <c r="AF138"/>
  <c r="AP138"/>
  <c r="AE136"/>
  <c r="AE137"/>
  <c r="AE138"/>
  <c r="AO138"/>
  <c r="AD136"/>
  <c r="AD137"/>
  <c r="AD138"/>
  <c r="AN138"/>
  <c r="AC136"/>
  <c r="AC137"/>
  <c r="AC138"/>
  <c r="AM138"/>
  <c r="AB136"/>
  <c r="AB137"/>
  <c r="AB138"/>
  <c r="AL138"/>
  <c r="AA136"/>
  <c r="AA137"/>
  <c r="AA138"/>
  <c r="AK138"/>
  <c r="Z136"/>
  <c r="Z137"/>
  <c r="Z138"/>
  <c r="AJ138"/>
  <c r="Y136"/>
  <c r="Y137"/>
  <c r="Y138"/>
  <c r="AI138"/>
  <c r="X136"/>
  <c r="X137"/>
  <c r="X138"/>
  <c r="AH138"/>
  <c r="W136"/>
  <c r="W137"/>
  <c r="W138"/>
  <c r="AG138"/>
  <c r="V138"/>
  <c r="U138"/>
  <c r="T138"/>
  <c r="S138"/>
  <c r="R138"/>
  <c r="Q138"/>
  <c r="P138"/>
  <c r="O138"/>
  <c r="N138"/>
  <c r="M138"/>
  <c r="AP137"/>
  <c r="AO137"/>
  <c r="AN137"/>
  <c r="AM137"/>
  <c r="AL137"/>
  <c r="AK137"/>
  <c r="AJ137"/>
  <c r="AI137"/>
  <c r="AH137"/>
  <c r="AG137"/>
  <c r="AP136"/>
  <c r="AO136"/>
  <c r="AN136"/>
  <c r="AM136"/>
  <c r="AL136"/>
  <c r="AK136"/>
  <c r="AJ136"/>
  <c r="AI136"/>
  <c r="AH136"/>
  <c r="AG136"/>
  <c r="L133"/>
  <c r="AF133"/>
  <c r="H135"/>
  <c r="J133"/>
  <c r="L134"/>
  <c r="AF134"/>
  <c r="J134"/>
  <c r="AF135"/>
  <c r="AP135"/>
  <c r="AE133"/>
  <c r="AE134"/>
  <c r="AE135"/>
  <c r="AO135"/>
  <c r="AD133"/>
  <c r="AD134"/>
  <c r="AD135"/>
  <c r="AN135"/>
  <c r="AC133"/>
  <c r="AC134"/>
  <c r="AC135"/>
  <c r="AM135"/>
  <c r="AB133"/>
  <c r="AB134"/>
  <c r="AB135"/>
  <c r="AL135"/>
  <c r="AA133"/>
  <c r="AA134"/>
  <c r="AA135"/>
  <c r="AK135"/>
  <c r="Z133"/>
  <c r="Z134"/>
  <c r="Z135"/>
  <c r="AJ135"/>
  <c r="Y133"/>
  <c r="Y134"/>
  <c r="Y135"/>
  <c r="AI135"/>
  <c r="X133"/>
  <c r="X134"/>
  <c r="X135"/>
  <c r="AH135"/>
  <c r="W133"/>
  <c r="W134"/>
  <c r="W135"/>
  <c r="AG135"/>
  <c r="V135"/>
  <c r="U135"/>
  <c r="T135"/>
  <c r="S135"/>
  <c r="R135"/>
  <c r="Q135"/>
  <c r="P135"/>
  <c r="O135"/>
  <c r="N135"/>
  <c r="M135"/>
  <c r="AP134"/>
  <c r="AO134"/>
  <c r="AN134"/>
  <c r="AM134"/>
  <c r="AL134"/>
  <c r="AK134"/>
  <c r="AJ134"/>
  <c r="AI134"/>
  <c r="AH134"/>
  <c r="AG134"/>
  <c r="AP133"/>
  <c r="AO133"/>
  <c r="AN133"/>
  <c r="AM133"/>
  <c r="AL133"/>
  <c r="AK133"/>
  <c r="AJ133"/>
  <c r="AI133"/>
  <c r="AH133"/>
  <c r="AG133"/>
  <c r="L130"/>
  <c r="AF130"/>
  <c r="H132"/>
  <c r="J130"/>
  <c r="L131"/>
  <c r="AF131"/>
  <c r="J131"/>
  <c r="AF132"/>
  <c r="AP132"/>
  <c r="AE130"/>
  <c r="AE131"/>
  <c r="AE132"/>
  <c r="AO132"/>
  <c r="AD130"/>
  <c r="AD131"/>
  <c r="AD132"/>
  <c r="AN132"/>
  <c r="AC130"/>
  <c r="AC131"/>
  <c r="AC132"/>
  <c r="AM132"/>
  <c r="AB130"/>
  <c r="AB131"/>
  <c r="AB132"/>
  <c r="AL132"/>
  <c r="AA130"/>
  <c r="AA131"/>
  <c r="AA132"/>
  <c r="AK132"/>
  <c r="Z130"/>
  <c r="Z131"/>
  <c r="Z132"/>
  <c r="AJ132"/>
  <c r="Y130"/>
  <c r="Y131"/>
  <c r="Y132"/>
  <c r="AI132"/>
  <c r="X130"/>
  <c r="X131"/>
  <c r="X132"/>
  <c r="AH132"/>
  <c r="W130"/>
  <c r="W131"/>
  <c r="W132"/>
  <c r="AG132"/>
  <c r="V132"/>
  <c r="U132"/>
  <c r="T132"/>
  <c r="S132"/>
  <c r="R132"/>
  <c r="Q132"/>
  <c r="P132"/>
  <c r="O132"/>
  <c r="N132"/>
  <c r="M132"/>
  <c r="AP131"/>
  <c r="AO131"/>
  <c r="AN131"/>
  <c r="AM131"/>
  <c r="AL131"/>
  <c r="AK131"/>
  <c r="AJ131"/>
  <c r="AI131"/>
  <c r="AH131"/>
  <c r="AG131"/>
  <c r="AP130"/>
  <c r="AO130"/>
  <c r="AN130"/>
  <c r="AM130"/>
  <c r="AL130"/>
  <c r="AK130"/>
  <c r="AJ130"/>
  <c r="AI130"/>
  <c r="AH130"/>
  <c r="AG130"/>
  <c r="L127"/>
  <c r="AF127"/>
  <c r="H129"/>
  <c r="J127"/>
  <c r="L128"/>
  <c r="AF128"/>
  <c r="J128"/>
  <c r="AF129"/>
  <c r="AP129"/>
  <c r="AE127"/>
  <c r="AE128"/>
  <c r="AE129"/>
  <c r="AO129"/>
  <c r="AD127"/>
  <c r="AD128"/>
  <c r="AD129"/>
  <c r="AN129"/>
  <c r="AC127"/>
  <c r="AC128"/>
  <c r="AC129"/>
  <c r="AM129"/>
  <c r="AB127"/>
  <c r="AB128"/>
  <c r="AB129"/>
  <c r="AL129"/>
  <c r="AA127"/>
  <c r="AA128"/>
  <c r="AA129"/>
  <c r="AK129"/>
  <c r="Z127"/>
  <c r="Z128"/>
  <c r="Z129"/>
  <c r="AJ129"/>
  <c r="Y127"/>
  <c r="Y128"/>
  <c r="Y129"/>
  <c r="AI129"/>
  <c r="X127"/>
  <c r="X128"/>
  <c r="X129"/>
  <c r="AH129"/>
  <c r="W127"/>
  <c r="W128"/>
  <c r="W129"/>
  <c r="AG129"/>
  <c r="V129"/>
  <c r="U129"/>
  <c r="T129"/>
  <c r="S129"/>
  <c r="R129"/>
  <c r="Q129"/>
  <c r="P129"/>
  <c r="O129"/>
  <c r="N129"/>
  <c r="M129"/>
  <c r="AP128"/>
  <c r="AO128"/>
  <c r="AN128"/>
  <c r="AM128"/>
  <c r="AL128"/>
  <c r="AK128"/>
  <c r="AJ128"/>
  <c r="AI128"/>
  <c r="AH128"/>
  <c r="AG128"/>
  <c r="AP127"/>
  <c r="AO127"/>
  <c r="AN127"/>
  <c r="AM127"/>
  <c r="AL127"/>
  <c r="AK127"/>
  <c r="AJ127"/>
  <c r="AI127"/>
  <c r="AH127"/>
  <c r="AG127"/>
  <c r="L124"/>
  <c r="AF124"/>
  <c r="H126"/>
  <c r="J124"/>
  <c r="L125"/>
  <c r="AF125"/>
  <c r="J125"/>
  <c r="AF126"/>
  <c r="AP126"/>
  <c r="AE124"/>
  <c r="AE125"/>
  <c r="AE126"/>
  <c r="AO126"/>
  <c r="AD124"/>
  <c r="AD125"/>
  <c r="AD126"/>
  <c r="AN126"/>
  <c r="AC124"/>
  <c r="AC125"/>
  <c r="AC126"/>
  <c r="AM126"/>
  <c r="AB124"/>
  <c r="AB125"/>
  <c r="AB126"/>
  <c r="AL126"/>
  <c r="AA124"/>
  <c r="AA125"/>
  <c r="AA126"/>
  <c r="AK126"/>
  <c r="Z124"/>
  <c r="Z125"/>
  <c r="Z126"/>
  <c r="AJ126"/>
  <c r="Y124"/>
  <c r="Y125"/>
  <c r="Y126"/>
  <c r="AI126"/>
  <c r="X124"/>
  <c r="X125"/>
  <c r="X126"/>
  <c r="AH126"/>
  <c r="W124"/>
  <c r="W125"/>
  <c r="W126"/>
  <c r="AG126"/>
  <c r="V126"/>
  <c r="U126"/>
  <c r="T126"/>
  <c r="S126"/>
  <c r="R126"/>
  <c r="Q126"/>
  <c r="P126"/>
  <c r="O126"/>
  <c r="N126"/>
  <c r="M126"/>
  <c r="AP125"/>
  <c r="AO125"/>
  <c r="AN125"/>
  <c r="AM125"/>
  <c r="AL125"/>
  <c r="AK125"/>
  <c r="AJ125"/>
  <c r="AI125"/>
  <c r="AH125"/>
  <c r="AG125"/>
  <c r="AP124"/>
  <c r="AO124"/>
  <c r="AN124"/>
  <c r="AM124"/>
  <c r="AL124"/>
  <c r="AK124"/>
  <c r="AJ124"/>
  <c r="AI124"/>
  <c r="AH124"/>
  <c r="AG124"/>
  <c r="L121"/>
  <c r="AF121"/>
  <c r="H123"/>
  <c r="J121"/>
  <c r="L122"/>
  <c r="AF122"/>
  <c r="J122"/>
  <c r="AF123"/>
  <c r="AP123"/>
  <c r="AE121"/>
  <c r="AE122"/>
  <c r="AE123"/>
  <c r="AO123"/>
  <c r="AD121"/>
  <c r="AD122"/>
  <c r="AD123"/>
  <c r="AN123"/>
  <c r="AC121"/>
  <c r="AC122"/>
  <c r="AC123"/>
  <c r="AM123"/>
  <c r="AB121"/>
  <c r="AB122"/>
  <c r="AB123"/>
  <c r="AL123"/>
  <c r="AA121"/>
  <c r="AA122"/>
  <c r="AA123"/>
  <c r="AK123"/>
  <c r="Z121"/>
  <c r="Z122"/>
  <c r="Z123"/>
  <c r="AJ123"/>
  <c r="Y121"/>
  <c r="Y122"/>
  <c r="Y123"/>
  <c r="AI123"/>
  <c r="X121"/>
  <c r="X122"/>
  <c r="X123"/>
  <c r="AH123"/>
  <c r="W121"/>
  <c r="W122"/>
  <c r="W123"/>
  <c r="AG123"/>
  <c r="V123"/>
  <c r="U123"/>
  <c r="T123"/>
  <c r="S123"/>
  <c r="R123"/>
  <c r="Q123"/>
  <c r="P123"/>
  <c r="O123"/>
  <c r="N123"/>
  <c r="M123"/>
  <c r="AP122"/>
  <c r="AO122"/>
  <c r="AN122"/>
  <c r="AM122"/>
  <c r="AL122"/>
  <c r="AK122"/>
  <c r="AJ122"/>
  <c r="AI122"/>
  <c r="AH122"/>
  <c r="AG122"/>
  <c r="AP121"/>
  <c r="AO121"/>
  <c r="AN121"/>
  <c r="AM121"/>
  <c r="AL121"/>
  <c r="AK121"/>
  <c r="AJ121"/>
  <c r="AI121"/>
  <c r="AH121"/>
  <c r="AG121"/>
  <c r="L118"/>
  <c r="AF118"/>
  <c r="H120"/>
  <c r="J118"/>
  <c r="L119"/>
  <c r="AF119"/>
  <c r="J119"/>
  <c r="AF120"/>
  <c r="AP120"/>
  <c r="AE118"/>
  <c r="AE119"/>
  <c r="AE120"/>
  <c r="AO120"/>
  <c r="AD118"/>
  <c r="AD119"/>
  <c r="AD120"/>
  <c r="AN120"/>
  <c r="AC118"/>
  <c r="AC119"/>
  <c r="AC120"/>
  <c r="AM120"/>
  <c r="AB118"/>
  <c r="AB119"/>
  <c r="AB120"/>
  <c r="AL120"/>
  <c r="AA118"/>
  <c r="AA119"/>
  <c r="AA120"/>
  <c r="AK120"/>
  <c r="Z118"/>
  <c r="Z119"/>
  <c r="Z120"/>
  <c r="AJ120"/>
  <c r="Y118"/>
  <c r="Y119"/>
  <c r="Y120"/>
  <c r="AI120"/>
  <c r="X118"/>
  <c r="X119"/>
  <c r="X120"/>
  <c r="AH120"/>
  <c r="W118"/>
  <c r="W119"/>
  <c r="W120"/>
  <c r="AG120"/>
  <c r="V120"/>
  <c r="U120"/>
  <c r="T120"/>
  <c r="S120"/>
  <c r="R120"/>
  <c r="Q120"/>
  <c r="P120"/>
  <c r="O120"/>
  <c r="N120"/>
  <c r="M120"/>
  <c r="AP119"/>
  <c r="AO119"/>
  <c r="AN119"/>
  <c r="AM119"/>
  <c r="AL119"/>
  <c r="AK119"/>
  <c r="AJ119"/>
  <c r="AI119"/>
  <c r="AH119"/>
  <c r="AG119"/>
  <c r="AP118"/>
  <c r="AO118"/>
  <c r="AN118"/>
  <c r="AM118"/>
  <c r="AL118"/>
  <c r="AK118"/>
  <c r="AJ118"/>
  <c r="AI118"/>
  <c r="AH118"/>
  <c r="AG118"/>
  <c r="L115"/>
  <c r="AF115"/>
  <c r="H117"/>
  <c r="J115"/>
  <c r="L116"/>
  <c r="AF116"/>
  <c r="J116"/>
  <c r="AF117"/>
  <c r="AP117"/>
  <c r="AE115"/>
  <c r="AE116"/>
  <c r="AE117"/>
  <c r="AO117"/>
  <c r="AD115"/>
  <c r="AD116"/>
  <c r="AD117"/>
  <c r="AN117"/>
  <c r="AC115"/>
  <c r="AC116"/>
  <c r="AC117"/>
  <c r="AM117"/>
  <c r="AB115"/>
  <c r="AB116"/>
  <c r="AB117"/>
  <c r="AL117"/>
  <c r="AA115"/>
  <c r="AA116"/>
  <c r="AA117"/>
  <c r="AK117"/>
  <c r="Z115"/>
  <c r="Z116"/>
  <c r="Z117"/>
  <c r="AJ117"/>
  <c r="Y115"/>
  <c r="Y116"/>
  <c r="Y117"/>
  <c r="AI117"/>
  <c r="X115"/>
  <c r="X116"/>
  <c r="X117"/>
  <c r="AH117"/>
  <c r="W115"/>
  <c r="W116"/>
  <c r="W117"/>
  <c r="AG117"/>
  <c r="V117"/>
  <c r="U117"/>
  <c r="T117"/>
  <c r="S117"/>
  <c r="R117"/>
  <c r="Q117"/>
  <c r="P117"/>
  <c r="O117"/>
  <c r="N117"/>
  <c r="M117"/>
  <c r="AP116"/>
  <c r="AO116"/>
  <c r="AN116"/>
  <c r="AM116"/>
  <c r="AL116"/>
  <c r="AK116"/>
  <c r="AJ116"/>
  <c r="AI116"/>
  <c r="AH116"/>
  <c r="AG116"/>
  <c r="AP115"/>
  <c r="AO115"/>
  <c r="AN115"/>
  <c r="AM115"/>
  <c r="AL115"/>
  <c r="AK115"/>
  <c r="AJ115"/>
  <c r="AI115"/>
  <c r="AH115"/>
  <c r="AG115"/>
  <c r="L112"/>
  <c r="AF112"/>
  <c r="H114"/>
  <c r="J112"/>
  <c r="L113"/>
  <c r="AF113"/>
  <c r="J113"/>
  <c r="AF114"/>
  <c r="AP114"/>
  <c r="AE112"/>
  <c r="AE113"/>
  <c r="AE114"/>
  <c r="AO114"/>
  <c r="AD112"/>
  <c r="AD113"/>
  <c r="AD114"/>
  <c r="AN114"/>
  <c r="AC112"/>
  <c r="AC113"/>
  <c r="AC114"/>
  <c r="AM114"/>
  <c r="AB112"/>
  <c r="AB113"/>
  <c r="AB114"/>
  <c r="AL114"/>
  <c r="AA112"/>
  <c r="AA113"/>
  <c r="AA114"/>
  <c r="AK114"/>
  <c r="Z112"/>
  <c r="Z113"/>
  <c r="Z114"/>
  <c r="AJ114"/>
  <c r="Y112"/>
  <c r="Y113"/>
  <c r="Y114"/>
  <c r="AI114"/>
  <c r="X112"/>
  <c r="X113"/>
  <c r="X114"/>
  <c r="AH114"/>
  <c r="W112"/>
  <c r="W113"/>
  <c r="W114"/>
  <c r="AG114"/>
  <c r="V114"/>
  <c r="U114"/>
  <c r="T114"/>
  <c r="S114"/>
  <c r="R114"/>
  <c r="Q114"/>
  <c r="P114"/>
  <c r="O114"/>
  <c r="N114"/>
  <c r="M114"/>
  <c r="AP113"/>
  <c r="AO113"/>
  <c r="AN113"/>
  <c r="AM113"/>
  <c r="AL113"/>
  <c r="AK113"/>
  <c r="AJ113"/>
  <c r="AI113"/>
  <c r="AH113"/>
  <c r="AG113"/>
  <c r="AP112"/>
  <c r="AO112"/>
  <c r="AN112"/>
  <c r="AM112"/>
  <c r="AL112"/>
  <c r="AK112"/>
  <c r="AJ112"/>
  <c r="AI112"/>
  <c r="AH112"/>
  <c r="AG112"/>
  <c r="L109"/>
  <c r="AF109"/>
  <c r="H111"/>
  <c r="J109"/>
  <c r="L110"/>
  <c r="AF110"/>
  <c r="J110"/>
  <c r="AF111"/>
  <c r="AP111"/>
  <c r="AE109"/>
  <c r="AE110"/>
  <c r="AE111"/>
  <c r="AO111"/>
  <c r="AD109"/>
  <c r="AD110"/>
  <c r="AD111"/>
  <c r="AN111"/>
  <c r="AC109"/>
  <c r="AC110"/>
  <c r="AC111"/>
  <c r="AM111"/>
  <c r="AB109"/>
  <c r="AB110"/>
  <c r="AB111"/>
  <c r="AL111"/>
  <c r="AA109"/>
  <c r="AA110"/>
  <c r="AA111"/>
  <c r="AK111"/>
  <c r="Z109"/>
  <c r="Z110"/>
  <c r="Z111"/>
  <c r="AJ111"/>
  <c r="Y109"/>
  <c r="Y110"/>
  <c r="Y111"/>
  <c r="AI111"/>
  <c r="X109"/>
  <c r="X110"/>
  <c r="X111"/>
  <c r="AH111"/>
  <c r="W109"/>
  <c r="W110"/>
  <c r="W111"/>
  <c r="AG111"/>
  <c r="V111"/>
  <c r="U111"/>
  <c r="T111"/>
  <c r="S111"/>
  <c r="R111"/>
  <c r="Q111"/>
  <c r="P111"/>
  <c r="O111"/>
  <c r="N111"/>
  <c r="M111"/>
  <c r="AP110"/>
  <c r="AO110"/>
  <c r="AN110"/>
  <c r="AM110"/>
  <c r="AL110"/>
  <c r="AK110"/>
  <c r="AJ110"/>
  <c r="AI110"/>
  <c r="AH110"/>
  <c r="AG110"/>
  <c r="AP109"/>
  <c r="AO109"/>
  <c r="AN109"/>
  <c r="AM109"/>
  <c r="AL109"/>
  <c r="AK109"/>
  <c r="AJ109"/>
  <c r="AI109"/>
  <c r="AH109"/>
  <c r="AG109"/>
  <c r="L106"/>
  <c r="AF106"/>
  <c r="H108"/>
  <c r="J106"/>
  <c r="L107"/>
  <c r="AF107"/>
  <c r="J107"/>
  <c r="AF108"/>
  <c r="AP108"/>
  <c r="AE106"/>
  <c r="AE107"/>
  <c r="AE108"/>
  <c r="AO108"/>
  <c r="AD106"/>
  <c r="AD107"/>
  <c r="AD108"/>
  <c r="AN108"/>
  <c r="AC106"/>
  <c r="AC107"/>
  <c r="AC108"/>
  <c r="AM108"/>
  <c r="AB106"/>
  <c r="AB107"/>
  <c r="AB108"/>
  <c r="AL108"/>
  <c r="AA106"/>
  <c r="AA107"/>
  <c r="AA108"/>
  <c r="AK108"/>
  <c r="Z106"/>
  <c r="Z107"/>
  <c r="Z108"/>
  <c r="AJ108"/>
  <c r="Y106"/>
  <c r="Y107"/>
  <c r="Y108"/>
  <c r="AI108"/>
  <c r="X106"/>
  <c r="X107"/>
  <c r="X108"/>
  <c r="AH108"/>
  <c r="W106"/>
  <c r="W107"/>
  <c r="W108"/>
  <c r="AG108"/>
  <c r="V108"/>
  <c r="U108"/>
  <c r="T108"/>
  <c r="S108"/>
  <c r="R108"/>
  <c r="Q108"/>
  <c r="P108"/>
  <c r="O108"/>
  <c r="N108"/>
  <c r="M108"/>
  <c r="AP107"/>
  <c r="AO107"/>
  <c r="AN107"/>
  <c r="AM107"/>
  <c r="AL107"/>
  <c r="AK107"/>
  <c r="AJ107"/>
  <c r="AI107"/>
  <c r="AH107"/>
  <c r="AG107"/>
  <c r="AP106"/>
  <c r="AO106"/>
  <c r="AN106"/>
  <c r="AM106"/>
  <c r="AL106"/>
  <c r="AK106"/>
  <c r="AJ106"/>
  <c r="AI106"/>
  <c r="AH106"/>
  <c r="AG106"/>
  <c r="L103"/>
  <c r="AF103"/>
  <c r="H105"/>
  <c r="J103"/>
  <c r="L104"/>
  <c r="AF104"/>
  <c r="J104"/>
  <c r="AF105"/>
  <c r="AP105"/>
  <c r="AE103"/>
  <c r="AE104"/>
  <c r="AE105"/>
  <c r="AO105"/>
  <c r="AD103"/>
  <c r="AD104"/>
  <c r="AD105"/>
  <c r="AN105"/>
  <c r="AC103"/>
  <c r="AC104"/>
  <c r="AC105"/>
  <c r="AM105"/>
  <c r="AB103"/>
  <c r="AB104"/>
  <c r="AB105"/>
  <c r="AL105"/>
  <c r="AA103"/>
  <c r="AA104"/>
  <c r="AA105"/>
  <c r="AK105"/>
  <c r="Z103"/>
  <c r="Z104"/>
  <c r="Z105"/>
  <c r="AJ105"/>
  <c r="Y103"/>
  <c r="Y104"/>
  <c r="Y105"/>
  <c r="AI105"/>
  <c r="X103"/>
  <c r="X104"/>
  <c r="X105"/>
  <c r="AH105"/>
  <c r="W103"/>
  <c r="W104"/>
  <c r="W105"/>
  <c r="AG105"/>
  <c r="V105"/>
  <c r="U105"/>
  <c r="T105"/>
  <c r="S105"/>
  <c r="R105"/>
  <c r="Q105"/>
  <c r="P105"/>
  <c r="O105"/>
  <c r="N105"/>
  <c r="M105"/>
  <c r="AP104"/>
  <c r="AO104"/>
  <c r="AN104"/>
  <c r="AM104"/>
  <c r="AL104"/>
  <c r="AK104"/>
  <c r="AJ104"/>
  <c r="AI104"/>
  <c r="AH104"/>
  <c r="AG104"/>
  <c r="AP103"/>
  <c r="AO103"/>
  <c r="AN103"/>
  <c r="AM103"/>
  <c r="AL103"/>
  <c r="AK103"/>
  <c r="AJ103"/>
  <c r="AI103"/>
  <c r="AH103"/>
  <c r="AG103"/>
  <c r="L100"/>
  <c r="AF100"/>
  <c r="H102"/>
  <c r="J100"/>
  <c r="L101"/>
  <c r="AF101"/>
  <c r="J101"/>
  <c r="AF102"/>
  <c r="AP102"/>
  <c r="AE100"/>
  <c r="AE101"/>
  <c r="AE102"/>
  <c r="AO102"/>
  <c r="AD100"/>
  <c r="AD101"/>
  <c r="AD102"/>
  <c r="AN102"/>
  <c r="AC100"/>
  <c r="AC101"/>
  <c r="AC102"/>
  <c r="AM102"/>
  <c r="AB100"/>
  <c r="AB101"/>
  <c r="AB102"/>
  <c r="AL102"/>
  <c r="AA100"/>
  <c r="AA101"/>
  <c r="AA102"/>
  <c r="AK102"/>
  <c r="Z100"/>
  <c r="Z101"/>
  <c r="Z102"/>
  <c r="AJ102"/>
  <c r="Y100"/>
  <c r="Y101"/>
  <c r="Y102"/>
  <c r="AI102"/>
  <c r="X100"/>
  <c r="X101"/>
  <c r="X102"/>
  <c r="AH102"/>
  <c r="W100"/>
  <c r="W101"/>
  <c r="W102"/>
  <c r="AG102"/>
  <c r="V102"/>
  <c r="U102"/>
  <c r="T102"/>
  <c r="S102"/>
  <c r="R102"/>
  <c r="Q102"/>
  <c r="P102"/>
  <c r="O102"/>
  <c r="N102"/>
  <c r="M102"/>
  <c r="AP101"/>
  <c r="AO101"/>
  <c r="AN101"/>
  <c r="AM101"/>
  <c r="AL101"/>
  <c r="AK101"/>
  <c r="AJ101"/>
  <c r="AI101"/>
  <c r="AH101"/>
  <c r="AG101"/>
  <c r="AP100"/>
  <c r="AO100"/>
  <c r="AN100"/>
  <c r="AM100"/>
  <c r="AL100"/>
  <c r="AK100"/>
  <c r="AJ100"/>
  <c r="AI100"/>
  <c r="AH100"/>
  <c r="AG100"/>
  <c r="L97"/>
  <c r="AF97"/>
  <c r="H99"/>
  <c r="J97"/>
  <c r="L98"/>
  <c r="AF98"/>
  <c r="J98"/>
  <c r="AF99"/>
  <c r="AP99"/>
  <c r="AE97"/>
  <c r="AE98"/>
  <c r="AE99"/>
  <c r="AO99"/>
  <c r="AD97"/>
  <c r="AD98"/>
  <c r="AD99"/>
  <c r="AN99"/>
  <c r="AC97"/>
  <c r="AC98"/>
  <c r="AC99"/>
  <c r="AM99"/>
  <c r="AB97"/>
  <c r="AB98"/>
  <c r="AB99"/>
  <c r="AL99"/>
  <c r="AA97"/>
  <c r="AA98"/>
  <c r="AA99"/>
  <c r="AK99"/>
  <c r="Z97"/>
  <c r="Z98"/>
  <c r="Z99"/>
  <c r="AJ99"/>
  <c r="Y97"/>
  <c r="Y98"/>
  <c r="Y99"/>
  <c r="AI99"/>
  <c r="X97"/>
  <c r="X98"/>
  <c r="X99"/>
  <c r="AH99"/>
  <c r="W97"/>
  <c r="W98"/>
  <c r="W99"/>
  <c r="AG99"/>
  <c r="V99"/>
  <c r="U99"/>
  <c r="T99"/>
  <c r="S99"/>
  <c r="R99"/>
  <c r="Q99"/>
  <c r="P99"/>
  <c r="O99"/>
  <c r="N99"/>
  <c r="M99"/>
  <c r="AP98"/>
  <c r="AO98"/>
  <c r="AN98"/>
  <c r="AM98"/>
  <c r="AL98"/>
  <c r="AK98"/>
  <c r="AJ98"/>
  <c r="AI98"/>
  <c r="AH98"/>
  <c r="AG98"/>
  <c r="AP97"/>
  <c r="AO97"/>
  <c r="AN97"/>
  <c r="AM97"/>
  <c r="AL97"/>
  <c r="AK97"/>
  <c r="AJ97"/>
  <c r="AI97"/>
  <c r="AH97"/>
  <c r="AG97"/>
  <c r="V94"/>
  <c r="L94"/>
  <c r="AF94"/>
  <c r="H96"/>
  <c r="J94"/>
  <c r="L95"/>
  <c r="AF95"/>
  <c r="J95"/>
  <c r="AF96"/>
  <c r="AP96"/>
  <c r="U94"/>
  <c r="AE94"/>
  <c r="AE95"/>
  <c r="AE96"/>
  <c r="AO96"/>
  <c r="T94"/>
  <c r="AD94"/>
  <c r="AD95"/>
  <c r="AD96"/>
  <c r="AN96"/>
  <c r="S94"/>
  <c r="AC94"/>
  <c r="AC95"/>
  <c r="AC96"/>
  <c r="AM96"/>
  <c r="R94"/>
  <c r="AB94"/>
  <c r="AB95"/>
  <c r="AB96"/>
  <c r="AL96"/>
  <c r="Q94"/>
  <c r="AA94"/>
  <c r="AA95"/>
  <c r="AA96"/>
  <c r="AK96"/>
  <c r="P94"/>
  <c r="Z94"/>
  <c r="Z95"/>
  <c r="Z96"/>
  <c r="AJ96"/>
  <c r="O94"/>
  <c r="Y94"/>
  <c r="Y95"/>
  <c r="Y96"/>
  <c r="AI96"/>
  <c r="N94"/>
  <c r="X94"/>
  <c r="X95"/>
  <c r="X96"/>
  <c r="AH96"/>
  <c r="M94"/>
  <c r="W94"/>
  <c r="W95"/>
  <c r="W96"/>
  <c r="AG96"/>
  <c r="V96"/>
  <c r="U96"/>
  <c r="T96"/>
  <c r="S96"/>
  <c r="R96"/>
  <c r="Q96"/>
  <c r="P96"/>
  <c r="O96"/>
  <c r="N96"/>
  <c r="M96"/>
  <c r="AP95"/>
  <c r="AO95"/>
  <c r="AN95"/>
  <c r="AM95"/>
  <c r="AL95"/>
  <c r="AK95"/>
  <c r="AJ95"/>
  <c r="AI95"/>
  <c r="AH95"/>
  <c r="AG95"/>
  <c r="AP94"/>
  <c r="AO94"/>
  <c r="AN94"/>
  <c r="AM94"/>
  <c r="AL94"/>
  <c r="AK94"/>
  <c r="AJ94"/>
  <c r="AI94"/>
  <c r="AH94"/>
  <c r="AG94"/>
  <c r="L89"/>
  <c r="AF89"/>
  <c r="H91"/>
  <c r="J89"/>
  <c r="L90"/>
  <c r="AF90"/>
  <c r="J90"/>
  <c r="AF91"/>
  <c r="L92"/>
  <c r="AF92"/>
  <c r="H93"/>
  <c r="J92"/>
  <c r="AF93"/>
  <c r="AP93"/>
  <c r="AE89"/>
  <c r="AE90"/>
  <c r="AE91"/>
  <c r="AE92"/>
  <c r="AE93"/>
  <c r="AO93"/>
  <c r="AD89"/>
  <c r="AD90"/>
  <c r="AD91"/>
  <c r="AD92"/>
  <c r="AD93"/>
  <c r="AN93"/>
  <c r="AC89"/>
  <c r="AC90"/>
  <c r="AC91"/>
  <c r="AC92"/>
  <c r="AC93"/>
  <c r="AM93"/>
  <c r="AB89"/>
  <c r="AB90"/>
  <c r="AB91"/>
  <c r="AB92"/>
  <c r="AB93"/>
  <c r="AL93"/>
  <c r="AA89"/>
  <c r="AA90"/>
  <c r="AA91"/>
  <c r="AA92"/>
  <c r="AA93"/>
  <c r="AK93"/>
  <c r="Z89"/>
  <c r="Z90"/>
  <c r="Z91"/>
  <c r="Z92"/>
  <c r="Z93"/>
  <c r="AJ93"/>
  <c r="Y89"/>
  <c r="Y90"/>
  <c r="Y91"/>
  <c r="Y92"/>
  <c r="Y93"/>
  <c r="AI93"/>
  <c r="X89"/>
  <c r="X90"/>
  <c r="X91"/>
  <c r="X92"/>
  <c r="X93"/>
  <c r="AH93"/>
  <c r="W89"/>
  <c r="W90"/>
  <c r="W91"/>
  <c r="W92"/>
  <c r="W93"/>
  <c r="AG93"/>
  <c r="V91"/>
  <c r="V93"/>
  <c r="U91"/>
  <c r="U93"/>
  <c r="T91"/>
  <c r="T93"/>
  <c r="S91"/>
  <c r="S93"/>
  <c r="R91"/>
  <c r="R93"/>
  <c r="Q91"/>
  <c r="Q93"/>
  <c r="P91"/>
  <c r="P93"/>
  <c r="O91"/>
  <c r="O93"/>
  <c r="N91"/>
  <c r="N93"/>
  <c r="M91"/>
  <c r="M93"/>
  <c r="AP92"/>
  <c r="AO92"/>
  <c r="AN92"/>
  <c r="AM92"/>
  <c r="AL92"/>
  <c r="AK92"/>
  <c r="AJ92"/>
  <c r="AI92"/>
  <c r="AH92"/>
  <c r="AG92"/>
  <c r="AP91"/>
  <c r="AO91"/>
  <c r="AN91"/>
  <c r="AM91"/>
  <c r="AL91"/>
  <c r="AK91"/>
  <c r="AJ91"/>
  <c r="AI91"/>
  <c r="AH91"/>
  <c r="AG91"/>
  <c r="AP90"/>
  <c r="AO90"/>
  <c r="AN90"/>
  <c r="AM90"/>
  <c r="AL90"/>
  <c r="AK90"/>
  <c r="AJ90"/>
  <c r="AI90"/>
  <c r="AH90"/>
  <c r="AG90"/>
  <c r="AP89"/>
  <c r="AO89"/>
  <c r="AN89"/>
  <c r="AM89"/>
  <c r="AL89"/>
  <c r="AK89"/>
  <c r="AJ89"/>
  <c r="AI89"/>
  <c r="AH89"/>
  <c r="AG89"/>
  <c r="L86"/>
  <c r="AF86"/>
  <c r="H88"/>
  <c r="J86"/>
  <c r="L87"/>
  <c r="AF87"/>
  <c r="J87"/>
  <c r="AF88"/>
  <c r="AP88"/>
  <c r="AE86"/>
  <c r="AE87"/>
  <c r="AE88"/>
  <c r="AO88"/>
  <c r="AD86"/>
  <c r="AD87"/>
  <c r="AD88"/>
  <c r="AN88"/>
  <c r="AC86"/>
  <c r="AC87"/>
  <c r="AC88"/>
  <c r="AM88"/>
  <c r="AB86"/>
  <c r="AB87"/>
  <c r="AB88"/>
  <c r="AL88"/>
  <c r="AA86"/>
  <c r="AA87"/>
  <c r="AA88"/>
  <c r="AK88"/>
  <c r="Z86"/>
  <c r="Z87"/>
  <c r="Z88"/>
  <c r="AJ88"/>
  <c r="Y86"/>
  <c r="Y87"/>
  <c r="Y88"/>
  <c r="AI88"/>
  <c r="X86"/>
  <c r="X87"/>
  <c r="X88"/>
  <c r="AH88"/>
  <c r="W86"/>
  <c r="W87"/>
  <c r="W88"/>
  <c r="AG88"/>
  <c r="V88"/>
  <c r="U88"/>
  <c r="T88"/>
  <c r="S88"/>
  <c r="R88"/>
  <c r="Q88"/>
  <c r="P88"/>
  <c r="O88"/>
  <c r="N88"/>
  <c r="M88"/>
  <c r="AP87"/>
  <c r="AO87"/>
  <c r="AN87"/>
  <c r="AM87"/>
  <c r="AL87"/>
  <c r="AK87"/>
  <c r="AJ87"/>
  <c r="AI87"/>
  <c r="AH87"/>
  <c r="AG87"/>
  <c r="AP86"/>
  <c r="AO86"/>
  <c r="AN86"/>
  <c r="AM86"/>
  <c r="AL86"/>
  <c r="AK86"/>
  <c r="AJ86"/>
  <c r="AI86"/>
  <c r="AH86"/>
  <c r="AG86"/>
  <c r="L83"/>
  <c r="AF83"/>
  <c r="H85"/>
  <c r="J83"/>
  <c r="L84"/>
  <c r="AF84"/>
  <c r="J84"/>
  <c r="AF85"/>
  <c r="AP85"/>
  <c r="AE83"/>
  <c r="AE84"/>
  <c r="AE85"/>
  <c r="AO85"/>
  <c r="AD83"/>
  <c r="AD84"/>
  <c r="AD85"/>
  <c r="AN85"/>
  <c r="AC83"/>
  <c r="AC84"/>
  <c r="AC85"/>
  <c r="AM85"/>
  <c r="AB83"/>
  <c r="AB84"/>
  <c r="AB85"/>
  <c r="AL85"/>
  <c r="AA83"/>
  <c r="AA84"/>
  <c r="AA85"/>
  <c r="AK85"/>
  <c r="Z83"/>
  <c r="Z84"/>
  <c r="Z85"/>
  <c r="AJ85"/>
  <c r="Y83"/>
  <c r="Y84"/>
  <c r="Y85"/>
  <c r="AI85"/>
  <c r="X83"/>
  <c r="X84"/>
  <c r="X85"/>
  <c r="AH85"/>
  <c r="W83"/>
  <c r="W84"/>
  <c r="W85"/>
  <c r="AG85"/>
  <c r="V85"/>
  <c r="U85"/>
  <c r="T85"/>
  <c r="S85"/>
  <c r="R85"/>
  <c r="Q85"/>
  <c r="P85"/>
  <c r="O85"/>
  <c r="N85"/>
  <c r="M85"/>
  <c r="AP84"/>
  <c r="AO84"/>
  <c r="AN84"/>
  <c r="AM84"/>
  <c r="AL84"/>
  <c r="AK84"/>
  <c r="AJ84"/>
  <c r="AI84"/>
  <c r="AH84"/>
  <c r="AG84"/>
  <c r="AP83"/>
  <c r="AO83"/>
  <c r="AN83"/>
  <c r="AM83"/>
  <c r="AL83"/>
  <c r="AK83"/>
  <c r="AJ83"/>
  <c r="AI83"/>
  <c r="AH83"/>
  <c r="AG83"/>
  <c r="L80"/>
  <c r="AF80"/>
  <c r="H82"/>
  <c r="J80"/>
  <c r="L81"/>
  <c r="AF81"/>
  <c r="J81"/>
  <c r="AF82"/>
  <c r="AP82"/>
  <c r="AE80"/>
  <c r="AE81"/>
  <c r="AE82"/>
  <c r="AO82"/>
  <c r="AD80"/>
  <c r="AD81"/>
  <c r="AD82"/>
  <c r="AN82"/>
  <c r="AC80"/>
  <c r="AC81"/>
  <c r="AC82"/>
  <c r="AM82"/>
  <c r="AB80"/>
  <c r="AB81"/>
  <c r="AB82"/>
  <c r="AL82"/>
  <c r="AA80"/>
  <c r="AA81"/>
  <c r="AA82"/>
  <c r="AK82"/>
  <c r="Z80"/>
  <c r="Z81"/>
  <c r="Z82"/>
  <c r="AJ82"/>
  <c r="Y80"/>
  <c r="Y81"/>
  <c r="Y82"/>
  <c r="AI82"/>
  <c r="X80"/>
  <c r="X81"/>
  <c r="X82"/>
  <c r="AH82"/>
  <c r="W80"/>
  <c r="W81"/>
  <c r="W82"/>
  <c r="AG82"/>
  <c r="V82"/>
  <c r="U82"/>
  <c r="T82"/>
  <c r="S82"/>
  <c r="R82"/>
  <c r="Q82"/>
  <c r="P82"/>
  <c r="O82"/>
  <c r="N82"/>
  <c r="M82"/>
  <c r="AP81"/>
  <c r="AO81"/>
  <c r="AN81"/>
  <c r="AM81"/>
  <c r="AL81"/>
  <c r="AK81"/>
  <c r="AJ81"/>
  <c r="AI81"/>
  <c r="AH81"/>
  <c r="AG81"/>
  <c r="AP80"/>
  <c r="AO80"/>
  <c r="AN80"/>
  <c r="AM80"/>
  <c r="AL80"/>
  <c r="AK80"/>
  <c r="AJ80"/>
  <c r="AI80"/>
  <c r="AH80"/>
  <c r="AG80"/>
  <c r="L77"/>
  <c r="AF77"/>
  <c r="H79"/>
  <c r="J77"/>
  <c r="L78"/>
  <c r="AF78"/>
  <c r="J78"/>
  <c r="AF79"/>
  <c r="AP79"/>
  <c r="AE77"/>
  <c r="AE78"/>
  <c r="AE79"/>
  <c r="AO79"/>
  <c r="AD77"/>
  <c r="AD78"/>
  <c r="AD79"/>
  <c r="AN79"/>
  <c r="AC77"/>
  <c r="AC78"/>
  <c r="AC79"/>
  <c r="AM79"/>
  <c r="AB77"/>
  <c r="AB78"/>
  <c r="AB79"/>
  <c r="AL79"/>
  <c r="AA77"/>
  <c r="AA78"/>
  <c r="AA79"/>
  <c r="AK79"/>
  <c r="Z77"/>
  <c r="Z78"/>
  <c r="Z79"/>
  <c r="AJ79"/>
  <c r="Y77"/>
  <c r="Y78"/>
  <c r="Y79"/>
  <c r="AI79"/>
  <c r="X77"/>
  <c r="X78"/>
  <c r="X79"/>
  <c r="AH79"/>
  <c r="W77"/>
  <c r="W78"/>
  <c r="W79"/>
  <c r="AG79"/>
  <c r="V79"/>
  <c r="U79"/>
  <c r="T79"/>
  <c r="S79"/>
  <c r="R79"/>
  <c r="Q79"/>
  <c r="P79"/>
  <c r="O79"/>
  <c r="N79"/>
  <c r="M79"/>
  <c r="AP78"/>
  <c r="AO78"/>
  <c r="AN78"/>
  <c r="AM78"/>
  <c r="AL78"/>
  <c r="AK78"/>
  <c r="AJ78"/>
  <c r="AI78"/>
  <c r="AH78"/>
  <c r="AG78"/>
  <c r="AP77"/>
  <c r="AO77"/>
  <c r="AN77"/>
  <c r="AM77"/>
  <c r="AL77"/>
  <c r="AK77"/>
  <c r="AJ77"/>
  <c r="AI77"/>
  <c r="AH77"/>
  <c r="AG77"/>
  <c r="L74"/>
  <c r="AF74"/>
  <c r="H76"/>
  <c r="J74"/>
  <c r="L75"/>
  <c r="AF75"/>
  <c r="J75"/>
  <c r="AF76"/>
  <c r="AP76"/>
  <c r="AE74"/>
  <c r="AE75"/>
  <c r="AE76"/>
  <c r="AO76"/>
  <c r="AD74"/>
  <c r="AD75"/>
  <c r="AD76"/>
  <c r="AN76"/>
  <c r="AC74"/>
  <c r="AC75"/>
  <c r="AC76"/>
  <c r="AM76"/>
  <c r="AB74"/>
  <c r="AB75"/>
  <c r="AB76"/>
  <c r="AL76"/>
  <c r="AA74"/>
  <c r="AA75"/>
  <c r="AA76"/>
  <c r="AK76"/>
  <c r="Z74"/>
  <c r="Z75"/>
  <c r="Z76"/>
  <c r="AJ76"/>
  <c r="Y74"/>
  <c r="Y75"/>
  <c r="Y76"/>
  <c r="AI76"/>
  <c r="X74"/>
  <c r="X75"/>
  <c r="X76"/>
  <c r="AH76"/>
  <c r="W74"/>
  <c r="W75"/>
  <c r="W76"/>
  <c r="AG76"/>
  <c r="V76"/>
  <c r="U76"/>
  <c r="T76"/>
  <c r="S76"/>
  <c r="R76"/>
  <c r="Q76"/>
  <c r="P76"/>
  <c r="O76"/>
  <c r="N76"/>
  <c r="M76"/>
  <c r="AP75"/>
  <c r="AO75"/>
  <c r="AN75"/>
  <c r="AM75"/>
  <c r="AL75"/>
  <c r="AK75"/>
  <c r="AJ75"/>
  <c r="AI75"/>
  <c r="AH75"/>
  <c r="AG75"/>
  <c r="AP74"/>
  <c r="AO74"/>
  <c r="AN74"/>
  <c r="AM74"/>
  <c r="AL74"/>
  <c r="AK74"/>
  <c r="AJ74"/>
  <c r="AI74"/>
  <c r="AH74"/>
  <c r="AG74"/>
  <c r="L71"/>
  <c r="AF71"/>
  <c r="H73"/>
  <c r="J71"/>
  <c r="L72"/>
  <c r="AF72"/>
  <c r="J72"/>
  <c r="AF73"/>
  <c r="AP73"/>
  <c r="AE71"/>
  <c r="AE72"/>
  <c r="AE73"/>
  <c r="AO73"/>
  <c r="AD71"/>
  <c r="AD72"/>
  <c r="AD73"/>
  <c r="AN73"/>
  <c r="AC71"/>
  <c r="AC72"/>
  <c r="AC73"/>
  <c r="AM73"/>
  <c r="AB71"/>
  <c r="AB72"/>
  <c r="AB73"/>
  <c r="AL73"/>
  <c r="AA71"/>
  <c r="AA72"/>
  <c r="AA73"/>
  <c r="AK73"/>
  <c r="Z71"/>
  <c r="Z72"/>
  <c r="Z73"/>
  <c r="AJ73"/>
  <c r="Y71"/>
  <c r="Y72"/>
  <c r="Y73"/>
  <c r="AI73"/>
  <c r="X71"/>
  <c r="X72"/>
  <c r="X73"/>
  <c r="AH73"/>
  <c r="W71"/>
  <c r="W72"/>
  <c r="W73"/>
  <c r="AG73"/>
  <c r="V73"/>
  <c r="U73"/>
  <c r="T73"/>
  <c r="S73"/>
  <c r="R73"/>
  <c r="Q73"/>
  <c r="P73"/>
  <c r="O73"/>
  <c r="N73"/>
  <c r="M73"/>
  <c r="AP72"/>
  <c r="AO72"/>
  <c r="AN72"/>
  <c r="AM72"/>
  <c r="AL72"/>
  <c r="AK72"/>
  <c r="AJ72"/>
  <c r="AI72"/>
  <c r="AH72"/>
  <c r="AG72"/>
  <c r="AP71"/>
  <c r="AO71"/>
  <c r="AN71"/>
  <c r="AM71"/>
  <c r="AL71"/>
  <c r="AK71"/>
  <c r="AJ71"/>
  <c r="AI71"/>
  <c r="AH71"/>
  <c r="AG71"/>
  <c r="L68"/>
  <c r="AF68"/>
  <c r="H70"/>
  <c r="J68"/>
  <c r="L69"/>
  <c r="AF69"/>
  <c r="J69"/>
  <c r="AF70"/>
  <c r="AP70"/>
  <c r="AE68"/>
  <c r="AE69"/>
  <c r="AE70"/>
  <c r="AO70"/>
  <c r="AD68"/>
  <c r="AD69"/>
  <c r="AD70"/>
  <c r="AN70"/>
  <c r="AC68"/>
  <c r="AC69"/>
  <c r="AC70"/>
  <c r="AM70"/>
  <c r="AB68"/>
  <c r="AB69"/>
  <c r="AB70"/>
  <c r="AL70"/>
  <c r="AA68"/>
  <c r="AA69"/>
  <c r="AA70"/>
  <c r="AK70"/>
  <c r="Z68"/>
  <c r="Z69"/>
  <c r="Z70"/>
  <c r="AJ70"/>
  <c r="Y68"/>
  <c r="Y69"/>
  <c r="Y70"/>
  <c r="AI70"/>
  <c r="X68"/>
  <c r="X69"/>
  <c r="X70"/>
  <c r="AH70"/>
  <c r="W68"/>
  <c r="W69"/>
  <c r="W70"/>
  <c r="AG70"/>
  <c r="V70"/>
  <c r="U70"/>
  <c r="T70"/>
  <c r="S70"/>
  <c r="R70"/>
  <c r="Q70"/>
  <c r="P70"/>
  <c r="O70"/>
  <c r="N70"/>
  <c r="M70"/>
  <c r="AP69"/>
  <c r="AO69"/>
  <c r="AN69"/>
  <c r="AM69"/>
  <c r="AL69"/>
  <c r="AK69"/>
  <c r="AJ69"/>
  <c r="AI69"/>
  <c r="AH69"/>
  <c r="AG69"/>
  <c r="AP68"/>
  <c r="AO68"/>
  <c r="AN68"/>
  <c r="AM68"/>
  <c r="AL68"/>
  <c r="AK68"/>
  <c r="AJ68"/>
  <c r="AI68"/>
  <c r="AH68"/>
  <c r="AG68"/>
  <c r="L65"/>
  <c r="AF65"/>
  <c r="J65"/>
  <c r="L66"/>
  <c r="AF66"/>
  <c r="J66"/>
  <c r="AF67"/>
  <c r="AP67"/>
  <c r="AE65"/>
  <c r="AE66"/>
  <c r="AE67"/>
  <c r="AO67"/>
  <c r="AD65"/>
  <c r="AD66"/>
  <c r="AD67"/>
  <c r="AN67"/>
  <c r="AC65"/>
  <c r="AC66"/>
  <c r="AC67"/>
  <c r="AM67"/>
  <c r="AB65"/>
  <c r="AB66"/>
  <c r="AB67"/>
  <c r="AL67"/>
  <c r="AA65"/>
  <c r="AA66"/>
  <c r="AA67"/>
  <c r="AK67"/>
  <c r="Z65"/>
  <c r="Z66"/>
  <c r="Z67"/>
  <c r="AJ67"/>
  <c r="Y65"/>
  <c r="Y66"/>
  <c r="Y67"/>
  <c r="AI67"/>
  <c r="X65"/>
  <c r="X66"/>
  <c r="X67"/>
  <c r="AH67"/>
  <c r="W65"/>
  <c r="W66"/>
  <c r="W67"/>
  <c r="AG67"/>
  <c r="V67"/>
  <c r="U67"/>
  <c r="T67"/>
  <c r="S67"/>
  <c r="R67"/>
  <c r="Q67"/>
  <c r="P67"/>
  <c r="O67"/>
  <c r="N67"/>
  <c r="M67"/>
  <c r="AP66"/>
  <c r="AO66"/>
  <c r="AN66"/>
  <c r="AM66"/>
  <c r="AL66"/>
  <c r="AK66"/>
  <c r="AJ66"/>
  <c r="AI66"/>
  <c r="AH66"/>
  <c r="AG66"/>
  <c r="AP65"/>
  <c r="AO65"/>
  <c r="AN65"/>
  <c r="AM65"/>
  <c r="AL65"/>
  <c r="AK65"/>
  <c r="AJ65"/>
  <c r="AI65"/>
  <c r="AH65"/>
  <c r="AG65"/>
  <c r="L62"/>
  <c r="AF62"/>
  <c r="J62"/>
  <c r="L63"/>
  <c r="AF63"/>
  <c r="J63"/>
  <c r="AF64"/>
  <c r="AP64"/>
  <c r="AE62"/>
  <c r="AE63"/>
  <c r="AE64"/>
  <c r="AO64"/>
  <c r="AD62"/>
  <c r="AD63"/>
  <c r="AD64"/>
  <c r="AN64"/>
  <c r="AC62"/>
  <c r="AC63"/>
  <c r="AC64"/>
  <c r="AM64"/>
  <c r="AB62"/>
  <c r="AB63"/>
  <c r="AB64"/>
  <c r="AL64"/>
  <c r="AA62"/>
  <c r="AA63"/>
  <c r="AA64"/>
  <c r="AK64"/>
  <c r="Z62"/>
  <c r="Z63"/>
  <c r="Z64"/>
  <c r="AJ64"/>
  <c r="Y62"/>
  <c r="Y63"/>
  <c r="Y64"/>
  <c r="AI64"/>
  <c r="X62"/>
  <c r="X63"/>
  <c r="X64"/>
  <c r="AH64"/>
  <c r="W62"/>
  <c r="W63"/>
  <c r="W64"/>
  <c r="AG64"/>
  <c r="V64"/>
  <c r="U64"/>
  <c r="T64"/>
  <c r="S64"/>
  <c r="R64"/>
  <c r="Q64"/>
  <c r="P64"/>
  <c r="O64"/>
  <c r="N64"/>
  <c r="M64"/>
  <c r="AP63"/>
  <c r="AO63"/>
  <c r="AN63"/>
  <c r="AM63"/>
  <c r="AL63"/>
  <c r="AK63"/>
  <c r="AJ63"/>
  <c r="AI63"/>
  <c r="AH63"/>
  <c r="AG63"/>
  <c r="AP62"/>
  <c r="AO62"/>
  <c r="AN62"/>
  <c r="AM62"/>
  <c r="AL62"/>
  <c r="AK62"/>
  <c r="AJ62"/>
  <c r="AI62"/>
  <c r="AH62"/>
  <c r="AG62"/>
  <c r="L59"/>
  <c r="AF59"/>
  <c r="J59"/>
  <c r="L60"/>
  <c r="AF60"/>
  <c r="J60"/>
  <c r="AF61"/>
  <c r="AP61"/>
  <c r="AE59"/>
  <c r="AE60"/>
  <c r="AE61"/>
  <c r="AO61"/>
  <c r="AD59"/>
  <c r="AD60"/>
  <c r="AD61"/>
  <c r="AN61"/>
  <c r="AC59"/>
  <c r="AC60"/>
  <c r="AC61"/>
  <c r="AM61"/>
  <c r="AB59"/>
  <c r="AB60"/>
  <c r="AB61"/>
  <c r="AL61"/>
  <c r="AA59"/>
  <c r="AA60"/>
  <c r="AA61"/>
  <c r="AK61"/>
  <c r="Z59"/>
  <c r="Z60"/>
  <c r="Z61"/>
  <c r="AJ61"/>
  <c r="Y59"/>
  <c r="Y60"/>
  <c r="Y61"/>
  <c r="AI61"/>
  <c r="X59"/>
  <c r="X60"/>
  <c r="X61"/>
  <c r="AH61"/>
  <c r="W59"/>
  <c r="W60"/>
  <c r="W61"/>
  <c r="AG61"/>
  <c r="V61"/>
  <c r="U61"/>
  <c r="T61"/>
  <c r="S61"/>
  <c r="R61"/>
  <c r="Q61"/>
  <c r="P61"/>
  <c r="O61"/>
  <c r="N61"/>
  <c r="M61"/>
  <c r="AP60"/>
  <c r="AO60"/>
  <c r="AN60"/>
  <c r="AM60"/>
  <c r="AL60"/>
  <c r="AK60"/>
  <c r="AJ60"/>
  <c r="AI60"/>
  <c r="AH60"/>
  <c r="AG60"/>
  <c r="AP59"/>
  <c r="AO59"/>
  <c r="AN59"/>
  <c r="AM59"/>
  <c r="AL59"/>
  <c r="AK59"/>
  <c r="AJ59"/>
  <c r="AI59"/>
  <c r="AH59"/>
  <c r="AG59"/>
  <c r="L56"/>
  <c r="AF56"/>
  <c r="H58"/>
  <c r="J56"/>
  <c r="L57"/>
  <c r="AF57"/>
  <c r="J57"/>
  <c r="AF58"/>
  <c r="AP58"/>
  <c r="AE56"/>
  <c r="AE57"/>
  <c r="AE58"/>
  <c r="AO58"/>
  <c r="AD56"/>
  <c r="AD57"/>
  <c r="AD58"/>
  <c r="AN58"/>
  <c r="AC56"/>
  <c r="AC57"/>
  <c r="AC58"/>
  <c r="AM58"/>
  <c r="AB56"/>
  <c r="AB57"/>
  <c r="AB58"/>
  <c r="AL58"/>
  <c r="AA56"/>
  <c r="AA57"/>
  <c r="AA58"/>
  <c r="AK58"/>
  <c r="Z56"/>
  <c r="Z57"/>
  <c r="Z58"/>
  <c r="AJ58"/>
  <c r="Y56"/>
  <c r="Y57"/>
  <c r="Y58"/>
  <c r="AI58"/>
  <c r="X56"/>
  <c r="X57"/>
  <c r="X58"/>
  <c r="AH58"/>
  <c r="W56"/>
  <c r="W57"/>
  <c r="W58"/>
  <c r="AG58"/>
  <c r="V58"/>
  <c r="U58"/>
  <c r="T58"/>
  <c r="S58"/>
  <c r="R58"/>
  <c r="Q58"/>
  <c r="P58"/>
  <c r="O58"/>
  <c r="N58"/>
  <c r="M58"/>
  <c r="AP57"/>
  <c r="AO57"/>
  <c r="AN57"/>
  <c r="AM57"/>
  <c r="AL57"/>
  <c r="AK57"/>
  <c r="AJ57"/>
  <c r="AI57"/>
  <c r="AH57"/>
  <c r="AG57"/>
  <c r="AP56"/>
  <c r="AO56"/>
  <c r="AN56"/>
  <c r="AM56"/>
  <c r="AL56"/>
  <c r="AK56"/>
  <c r="AJ56"/>
  <c r="AI56"/>
  <c r="AH56"/>
  <c r="AG56"/>
  <c r="L53"/>
  <c r="AF53"/>
  <c r="J53"/>
  <c r="L54"/>
  <c r="AF54"/>
  <c r="J54"/>
  <c r="AF55"/>
  <c r="AP55"/>
  <c r="AE53"/>
  <c r="AE54"/>
  <c r="AE55"/>
  <c r="AO55"/>
  <c r="AD53"/>
  <c r="AD54"/>
  <c r="AD55"/>
  <c r="AN55"/>
  <c r="AC53"/>
  <c r="AC54"/>
  <c r="AC55"/>
  <c r="AM55"/>
  <c r="AB53"/>
  <c r="AB54"/>
  <c r="AB55"/>
  <c r="AL55"/>
  <c r="AA53"/>
  <c r="AA54"/>
  <c r="AA55"/>
  <c r="AK55"/>
  <c r="Z53"/>
  <c r="Z54"/>
  <c r="Z55"/>
  <c r="AJ55"/>
  <c r="Y53"/>
  <c r="Y54"/>
  <c r="Y55"/>
  <c r="AI55"/>
  <c r="X53"/>
  <c r="X54"/>
  <c r="X55"/>
  <c r="AH55"/>
  <c r="W53"/>
  <c r="W54"/>
  <c r="W55"/>
  <c r="AG55"/>
  <c r="V55"/>
  <c r="U55"/>
  <c r="T55"/>
  <c r="S55"/>
  <c r="R55"/>
  <c r="Q55"/>
  <c r="P55"/>
  <c r="O55"/>
  <c r="N55"/>
  <c r="M55"/>
  <c r="AP54"/>
  <c r="AO54"/>
  <c r="AN54"/>
  <c r="AM54"/>
  <c r="AL54"/>
  <c r="AK54"/>
  <c r="AJ54"/>
  <c r="AI54"/>
  <c r="AH54"/>
  <c r="AG54"/>
  <c r="AP53"/>
  <c r="AO53"/>
  <c r="AN53"/>
  <c r="AM53"/>
  <c r="AL53"/>
  <c r="AK53"/>
  <c r="AJ53"/>
  <c r="AI53"/>
  <c r="AH53"/>
  <c r="AG53"/>
  <c r="L50"/>
  <c r="AF50"/>
  <c r="J50"/>
  <c r="L51"/>
  <c r="AF51"/>
  <c r="J51"/>
  <c r="AF52"/>
  <c r="AP52"/>
  <c r="AE50"/>
  <c r="AE51"/>
  <c r="AE52"/>
  <c r="AO52"/>
  <c r="AD50"/>
  <c r="AD51"/>
  <c r="AD52"/>
  <c r="AN52"/>
  <c r="AC50"/>
  <c r="AC51"/>
  <c r="AC52"/>
  <c r="AM52"/>
  <c r="AB50"/>
  <c r="AB51"/>
  <c r="AB52"/>
  <c r="AL52"/>
  <c r="AA50"/>
  <c r="AA51"/>
  <c r="AA52"/>
  <c r="AK52"/>
  <c r="Z50"/>
  <c r="Z51"/>
  <c r="Z52"/>
  <c r="AJ52"/>
  <c r="Y50"/>
  <c r="Y51"/>
  <c r="Y52"/>
  <c r="AI52"/>
  <c r="X50"/>
  <c r="X51"/>
  <c r="X52"/>
  <c r="AH52"/>
  <c r="W50"/>
  <c r="W51"/>
  <c r="W52"/>
  <c r="AG52"/>
  <c r="V52"/>
  <c r="U52"/>
  <c r="T52"/>
  <c r="S52"/>
  <c r="R52"/>
  <c r="Q52"/>
  <c r="P52"/>
  <c r="O52"/>
  <c r="N52"/>
  <c r="M52"/>
  <c r="AP51"/>
  <c r="AO51"/>
  <c r="AN51"/>
  <c r="AM51"/>
  <c r="AL51"/>
  <c r="AK51"/>
  <c r="AJ51"/>
  <c r="AI51"/>
  <c r="AH51"/>
  <c r="AG51"/>
  <c r="AP50"/>
  <c r="AO50"/>
  <c r="AN50"/>
  <c r="AM50"/>
  <c r="AL50"/>
  <c r="AK50"/>
  <c r="AJ50"/>
  <c r="AI50"/>
  <c r="AH50"/>
  <c r="AG50"/>
  <c r="L47"/>
  <c r="AF47"/>
  <c r="J47"/>
  <c r="L48"/>
  <c r="AF48"/>
  <c r="J48"/>
  <c r="AF49"/>
  <c r="AP49"/>
  <c r="AE47"/>
  <c r="AE48"/>
  <c r="AE49"/>
  <c r="AO49"/>
  <c r="AD47"/>
  <c r="AD48"/>
  <c r="AD49"/>
  <c r="AN49"/>
  <c r="AC47"/>
  <c r="AC48"/>
  <c r="AC49"/>
  <c r="AM49"/>
  <c r="AB47"/>
  <c r="AB48"/>
  <c r="AB49"/>
  <c r="AL49"/>
  <c r="AA47"/>
  <c r="AA48"/>
  <c r="AA49"/>
  <c r="AK49"/>
  <c r="Z47"/>
  <c r="Z48"/>
  <c r="Z49"/>
  <c r="AJ49"/>
  <c r="Y47"/>
  <c r="Y48"/>
  <c r="Y49"/>
  <c r="AI49"/>
  <c r="X47"/>
  <c r="X48"/>
  <c r="X49"/>
  <c r="AH49"/>
  <c r="W47"/>
  <c r="W48"/>
  <c r="W49"/>
  <c r="AG49"/>
  <c r="V49"/>
  <c r="U49"/>
  <c r="T49"/>
  <c r="S49"/>
  <c r="R49"/>
  <c r="Q49"/>
  <c r="P49"/>
  <c r="O49"/>
  <c r="N49"/>
  <c r="M49"/>
  <c r="AP48"/>
  <c r="AO48"/>
  <c r="AN48"/>
  <c r="AM48"/>
  <c r="AL48"/>
  <c r="AK48"/>
  <c r="AJ48"/>
  <c r="AI48"/>
  <c r="AH48"/>
  <c r="AG48"/>
  <c r="AP47"/>
  <c r="AO47"/>
  <c r="AN47"/>
  <c r="AM47"/>
  <c r="AL47"/>
  <c r="AK47"/>
  <c r="AJ47"/>
  <c r="AI47"/>
  <c r="AH47"/>
  <c r="AG47"/>
  <c r="L42"/>
  <c r="AF42"/>
  <c r="J42"/>
  <c r="L43"/>
  <c r="AF43"/>
  <c r="J43"/>
  <c r="AF44"/>
  <c r="L45"/>
  <c r="AF45"/>
  <c r="H46"/>
  <c r="J45"/>
  <c r="AF46"/>
  <c r="AP46"/>
  <c r="AE42"/>
  <c r="AE43"/>
  <c r="AE44"/>
  <c r="AE45"/>
  <c r="AE46"/>
  <c r="AO46"/>
  <c r="AD42"/>
  <c r="AD43"/>
  <c r="AD44"/>
  <c r="AD45"/>
  <c r="AD46"/>
  <c r="AN46"/>
  <c r="AC42"/>
  <c r="AC43"/>
  <c r="AC44"/>
  <c r="AC45"/>
  <c r="AC46"/>
  <c r="AM46"/>
  <c r="AB42"/>
  <c r="AB43"/>
  <c r="AB44"/>
  <c r="AB45"/>
  <c r="AB46"/>
  <c r="AL46"/>
  <c r="AA42"/>
  <c r="AA43"/>
  <c r="AA44"/>
  <c r="AA45"/>
  <c r="AA46"/>
  <c r="AK46"/>
  <c r="Z42"/>
  <c r="Z43"/>
  <c r="Z44"/>
  <c r="Z45"/>
  <c r="Z46"/>
  <c r="AJ46"/>
  <c r="Y42"/>
  <c r="Y43"/>
  <c r="Y44"/>
  <c r="Y45"/>
  <c r="Y46"/>
  <c r="AI46"/>
  <c r="X42"/>
  <c r="X43"/>
  <c r="X44"/>
  <c r="X45"/>
  <c r="X46"/>
  <c r="AH46"/>
  <c r="W42"/>
  <c r="W43"/>
  <c r="W44"/>
  <c r="W45"/>
  <c r="W46"/>
  <c r="AG46"/>
  <c r="V46"/>
  <c r="U46"/>
  <c r="T46"/>
  <c r="S46"/>
  <c r="R46"/>
  <c r="Q46"/>
  <c r="P46"/>
  <c r="O46"/>
  <c r="N46"/>
  <c r="M46"/>
  <c r="AP45"/>
  <c r="AO45"/>
  <c r="AN45"/>
  <c r="AM45"/>
  <c r="AL45"/>
  <c r="AK45"/>
  <c r="AJ45"/>
  <c r="AI45"/>
  <c r="AH45"/>
  <c r="AG45"/>
  <c r="AP44"/>
  <c r="AO44"/>
  <c r="AN44"/>
  <c r="AM44"/>
  <c r="AL44"/>
  <c r="AK44"/>
  <c r="AJ44"/>
  <c r="AI44"/>
  <c r="AH44"/>
  <c r="AG44"/>
  <c r="V44"/>
  <c r="U44"/>
  <c r="T44"/>
  <c r="S44"/>
  <c r="R44"/>
  <c r="Q44"/>
  <c r="P44"/>
  <c r="O44"/>
  <c r="N44"/>
  <c r="M44"/>
  <c r="AP43"/>
  <c r="AO43"/>
  <c r="AN43"/>
  <c r="AM43"/>
  <c r="AL43"/>
  <c r="AK43"/>
  <c r="AJ43"/>
  <c r="AI43"/>
  <c r="AH43"/>
  <c r="AG43"/>
  <c r="AP42"/>
  <c r="AO42"/>
  <c r="AN42"/>
  <c r="AM42"/>
  <c r="AL42"/>
  <c r="AK42"/>
  <c r="AJ42"/>
  <c r="AI42"/>
  <c r="AH42"/>
  <c r="AG42"/>
  <c r="L39"/>
  <c r="AF39"/>
  <c r="J39"/>
  <c r="L40"/>
  <c r="AF40"/>
  <c r="J40"/>
  <c r="AF41"/>
  <c r="AP41"/>
  <c r="AE39"/>
  <c r="AE40"/>
  <c r="AE41"/>
  <c r="AO41"/>
  <c r="AD39"/>
  <c r="AD40"/>
  <c r="AD41"/>
  <c r="AN41"/>
  <c r="AC39"/>
  <c r="AC40"/>
  <c r="AC41"/>
  <c r="AM41"/>
  <c r="AB39"/>
  <c r="AB40"/>
  <c r="AB41"/>
  <c r="AL41"/>
  <c r="AA39"/>
  <c r="AA40"/>
  <c r="AA41"/>
  <c r="AK41"/>
  <c r="Z39"/>
  <c r="Z40"/>
  <c r="Z41"/>
  <c r="AJ41"/>
  <c r="Y39"/>
  <c r="Y40"/>
  <c r="Y41"/>
  <c r="AI41"/>
  <c r="X39"/>
  <c r="X40"/>
  <c r="X41"/>
  <c r="AH41"/>
  <c r="W39"/>
  <c r="W40"/>
  <c r="W41"/>
  <c r="AG41"/>
  <c r="V41"/>
  <c r="U41"/>
  <c r="T41"/>
  <c r="S41"/>
  <c r="R41"/>
  <c r="Q41"/>
  <c r="P41"/>
  <c r="O41"/>
  <c r="N41"/>
  <c r="M41"/>
  <c r="AP40"/>
  <c r="AO40"/>
  <c r="AN40"/>
  <c r="AM40"/>
  <c r="AL40"/>
  <c r="AK40"/>
  <c r="AJ40"/>
  <c r="AI40"/>
  <c r="AH40"/>
  <c r="AG40"/>
  <c r="AP39"/>
  <c r="AO39"/>
  <c r="AN39"/>
  <c r="AM39"/>
  <c r="AL39"/>
  <c r="AK39"/>
  <c r="AJ39"/>
  <c r="AI39"/>
  <c r="AH39"/>
  <c r="AG39"/>
  <c r="L36"/>
  <c r="AF36"/>
  <c r="H38"/>
  <c r="J36"/>
  <c r="L37"/>
  <c r="AF37"/>
  <c r="J37"/>
  <c r="AF38"/>
  <c r="AP38"/>
  <c r="AE36"/>
  <c r="AE37"/>
  <c r="AE38"/>
  <c r="AO38"/>
  <c r="AD36"/>
  <c r="AD37"/>
  <c r="AD38"/>
  <c r="AN38"/>
  <c r="AC36"/>
  <c r="AC37"/>
  <c r="AC38"/>
  <c r="AM38"/>
  <c r="AB36"/>
  <c r="AB37"/>
  <c r="AB38"/>
  <c r="AL38"/>
  <c r="AA36"/>
  <c r="AA37"/>
  <c r="AA38"/>
  <c r="AK38"/>
  <c r="Z36"/>
  <c r="Z37"/>
  <c r="Z38"/>
  <c r="AJ38"/>
  <c r="Y36"/>
  <c r="Y37"/>
  <c r="Y38"/>
  <c r="AI38"/>
  <c r="X36"/>
  <c r="X37"/>
  <c r="X38"/>
  <c r="AH38"/>
  <c r="W36"/>
  <c r="W37"/>
  <c r="W38"/>
  <c r="AG38"/>
  <c r="V38"/>
  <c r="U38"/>
  <c r="T38"/>
  <c r="S38"/>
  <c r="R38"/>
  <c r="Q38"/>
  <c r="P38"/>
  <c r="O38"/>
  <c r="N38"/>
  <c r="M38"/>
  <c r="AR36"/>
  <c r="AR37"/>
  <c r="AP37"/>
  <c r="AO37"/>
  <c r="AN37"/>
  <c r="AM37"/>
  <c r="AL37"/>
  <c r="AK37"/>
  <c r="AJ37"/>
  <c r="AI37"/>
  <c r="AH37"/>
  <c r="AG37"/>
  <c r="AP36"/>
  <c r="AO36"/>
  <c r="AN36"/>
  <c r="AM36"/>
  <c r="AL36"/>
  <c r="AK36"/>
  <c r="AJ36"/>
  <c r="AI36"/>
  <c r="AH36"/>
  <c r="AG36"/>
  <c r="L33"/>
  <c r="AF33"/>
  <c r="J33"/>
  <c r="L34"/>
  <c r="AF34"/>
  <c r="J34"/>
  <c r="AF35"/>
  <c r="AP35"/>
  <c r="AE33"/>
  <c r="AE34"/>
  <c r="AE35"/>
  <c r="AO35"/>
  <c r="AD33"/>
  <c r="AD34"/>
  <c r="AD35"/>
  <c r="AN35"/>
  <c r="AC33"/>
  <c r="AC34"/>
  <c r="AC35"/>
  <c r="AM35"/>
  <c r="AB33"/>
  <c r="AB34"/>
  <c r="AB35"/>
  <c r="AL35"/>
  <c r="AA33"/>
  <c r="AA34"/>
  <c r="AA35"/>
  <c r="AK35"/>
  <c r="Z33"/>
  <c r="Z34"/>
  <c r="Z35"/>
  <c r="AJ35"/>
  <c r="Y33"/>
  <c r="Y34"/>
  <c r="Y35"/>
  <c r="AI35"/>
  <c r="X33"/>
  <c r="X34"/>
  <c r="X35"/>
  <c r="AH35"/>
  <c r="W33"/>
  <c r="W34"/>
  <c r="W35"/>
  <c r="AG35"/>
  <c r="V35"/>
  <c r="U35"/>
  <c r="T35"/>
  <c r="S35"/>
  <c r="R35"/>
  <c r="Q35"/>
  <c r="P35"/>
  <c r="O35"/>
  <c r="N35"/>
  <c r="M35"/>
  <c r="AP34"/>
  <c r="AO34"/>
  <c r="AN34"/>
  <c r="AM34"/>
  <c r="AL34"/>
  <c r="AK34"/>
  <c r="AJ34"/>
  <c r="AI34"/>
  <c r="AH34"/>
  <c r="AG34"/>
  <c r="AP33"/>
  <c r="AO33"/>
  <c r="AN33"/>
  <c r="AM33"/>
  <c r="AL33"/>
  <c r="AK33"/>
  <c r="AJ33"/>
  <c r="AI33"/>
  <c r="AH33"/>
  <c r="AG33"/>
  <c r="L30"/>
  <c r="AF30"/>
  <c r="J30"/>
  <c r="L31"/>
  <c r="AF31"/>
  <c r="J31"/>
  <c r="AF32"/>
  <c r="AP32"/>
  <c r="AE30"/>
  <c r="AE31"/>
  <c r="AE32"/>
  <c r="AO32"/>
  <c r="AD30"/>
  <c r="AD31"/>
  <c r="AD32"/>
  <c r="AN32"/>
  <c r="AC30"/>
  <c r="AC31"/>
  <c r="AC32"/>
  <c r="AM32"/>
  <c r="AB30"/>
  <c r="AB31"/>
  <c r="AB32"/>
  <c r="AL32"/>
  <c r="AA30"/>
  <c r="AA31"/>
  <c r="AA32"/>
  <c r="AK32"/>
  <c r="Z30"/>
  <c r="Z31"/>
  <c r="Z32"/>
  <c r="AJ32"/>
  <c r="Y30"/>
  <c r="Y31"/>
  <c r="Y32"/>
  <c r="AI32"/>
  <c r="X30"/>
  <c r="X31"/>
  <c r="X32"/>
  <c r="AH32"/>
  <c r="W30"/>
  <c r="W31"/>
  <c r="W32"/>
  <c r="AG32"/>
  <c r="V32"/>
  <c r="U32"/>
  <c r="T32"/>
  <c r="S32"/>
  <c r="R32"/>
  <c r="Q32"/>
  <c r="P32"/>
  <c r="O32"/>
  <c r="N32"/>
  <c r="M32"/>
  <c r="AP31"/>
  <c r="AO31"/>
  <c r="AN31"/>
  <c r="AM31"/>
  <c r="AL31"/>
  <c r="AK31"/>
  <c r="AJ31"/>
  <c r="AI31"/>
  <c r="AH31"/>
  <c r="AG31"/>
  <c r="AP30"/>
  <c r="AO30"/>
  <c r="AN30"/>
  <c r="AM30"/>
  <c r="AL30"/>
  <c r="AK30"/>
  <c r="AJ30"/>
  <c r="AI30"/>
  <c r="AH30"/>
  <c r="AG30"/>
  <c r="L27"/>
  <c r="AF27"/>
  <c r="J27"/>
  <c r="L28"/>
  <c r="AF28"/>
  <c r="J28"/>
  <c r="AF29"/>
  <c r="AP29"/>
  <c r="AE27"/>
  <c r="AE28"/>
  <c r="AE29"/>
  <c r="AO29"/>
  <c r="AD27"/>
  <c r="AD28"/>
  <c r="AD29"/>
  <c r="AN29"/>
  <c r="AC27"/>
  <c r="AC28"/>
  <c r="AC29"/>
  <c r="AM29"/>
  <c r="AB27"/>
  <c r="AB28"/>
  <c r="AB29"/>
  <c r="AL29"/>
  <c r="AA27"/>
  <c r="AA28"/>
  <c r="AA29"/>
  <c r="AK29"/>
  <c r="Z27"/>
  <c r="Z28"/>
  <c r="Z29"/>
  <c r="AJ29"/>
  <c r="Y27"/>
  <c r="Y28"/>
  <c r="Y29"/>
  <c r="AI29"/>
  <c r="X27"/>
  <c r="X28"/>
  <c r="X29"/>
  <c r="AH29"/>
  <c r="W27"/>
  <c r="W28"/>
  <c r="W29"/>
  <c r="AG29"/>
  <c r="V29"/>
  <c r="U29"/>
  <c r="T29"/>
  <c r="S29"/>
  <c r="R29"/>
  <c r="Q29"/>
  <c r="P29"/>
  <c r="O29"/>
  <c r="N29"/>
  <c r="M29"/>
  <c r="AP28"/>
  <c r="AO28"/>
  <c r="AN28"/>
  <c r="AM28"/>
  <c r="AL28"/>
  <c r="AK28"/>
  <c r="AJ28"/>
  <c r="AI28"/>
  <c r="AH28"/>
  <c r="AG28"/>
  <c r="AP27"/>
  <c r="AO27"/>
  <c r="AN27"/>
  <c r="AM27"/>
  <c r="AL27"/>
  <c r="AK27"/>
  <c r="AJ27"/>
  <c r="AI27"/>
  <c r="AH27"/>
  <c r="AG27"/>
  <c r="L24"/>
  <c r="AF24"/>
  <c r="H26"/>
  <c r="J24"/>
  <c r="L25"/>
  <c r="AF25"/>
  <c r="J25"/>
  <c r="AF26"/>
  <c r="AP26"/>
  <c r="AE24"/>
  <c r="AE25"/>
  <c r="AE26"/>
  <c r="AO26"/>
  <c r="AD24"/>
  <c r="AD25"/>
  <c r="AD26"/>
  <c r="AN26"/>
  <c r="AC24"/>
  <c r="AC25"/>
  <c r="AC26"/>
  <c r="AM26"/>
  <c r="AB24"/>
  <c r="AB25"/>
  <c r="AB26"/>
  <c r="AL26"/>
  <c r="AA24"/>
  <c r="AA25"/>
  <c r="AA26"/>
  <c r="AK26"/>
  <c r="Z24"/>
  <c r="Z25"/>
  <c r="Z26"/>
  <c r="AJ26"/>
  <c r="Y24"/>
  <c r="Y25"/>
  <c r="Y26"/>
  <c r="AI26"/>
  <c r="X24"/>
  <c r="X25"/>
  <c r="X26"/>
  <c r="AH26"/>
  <c r="W24"/>
  <c r="W25"/>
  <c r="W26"/>
  <c r="AG26"/>
  <c r="V26"/>
  <c r="U26"/>
  <c r="T26"/>
  <c r="S26"/>
  <c r="R26"/>
  <c r="Q26"/>
  <c r="P26"/>
  <c r="O26"/>
  <c r="N26"/>
  <c r="M26"/>
  <c r="AP25"/>
  <c r="AO25"/>
  <c r="AN25"/>
  <c r="AM25"/>
  <c r="AL25"/>
  <c r="AK25"/>
  <c r="AJ25"/>
  <c r="AI25"/>
  <c r="AH25"/>
  <c r="AG25"/>
  <c r="AP24"/>
  <c r="AO24"/>
  <c r="AN24"/>
  <c r="AM24"/>
  <c r="AL24"/>
  <c r="AK24"/>
  <c r="AJ24"/>
  <c r="AI24"/>
  <c r="AH24"/>
  <c r="AG24"/>
  <c r="L21"/>
  <c r="AF21"/>
  <c r="J21"/>
  <c r="L22"/>
  <c r="AF22"/>
  <c r="J22"/>
  <c r="AF23"/>
  <c r="AP23"/>
  <c r="AE21"/>
  <c r="AE22"/>
  <c r="AE23"/>
  <c r="AO23"/>
  <c r="AD21"/>
  <c r="AD22"/>
  <c r="AD23"/>
  <c r="AN23"/>
  <c r="AC21"/>
  <c r="AC22"/>
  <c r="AC23"/>
  <c r="AM23"/>
  <c r="AB21"/>
  <c r="AB22"/>
  <c r="AB23"/>
  <c r="AL23"/>
  <c r="AA21"/>
  <c r="AA22"/>
  <c r="AA23"/>
  <c r="AK23"/>
  <c r="Z21"/>
  <c r="Z22"/>
  <c r="Z23"/>
  <c r="AJ23"/>
  <c r="Y21"/>
  <c r="Y22"/>
  <c r="Y23"/>
  <c r="AI23"/>
  <c r="X21"/>
  <c r="X22"/>
  <c r="X23"/>
  <c r="AH23"/>
  <c r="W21"/>
  <c r="W22"/>
  <c r="W23"/>
  <c r="AG23"/>
  <c r="V23"/>
  <c r="U23"/>
  <c r="T23"/>
  <c r="S23"/>
  <c r="R23"/>
  <c r="Q23"/>
  <c r="P23"/>
  <c r="O23"/>
  <c r="N23"/>
  <c r="M23"/>
  <c r="AP22"/>
  <c r="AO22"/>
  <c r="AN22"/>
  <c r="AM22"/>
  <c r="AL22"/>
  <c r="AK22"/>
  <c r="AJ22"/>
  <c r="AI22"/>
  <c r="AH22"/>
  <c r="AG22"/>
  <c r="AP21"/>
  <c r="AO21"/>
  <c r="AN21"/>
  <c r="AM21"/>
  <c r="AL21"/>
  <c r="AK21"/>
  <c r="AJ21"/>
  <c r="AI21"/>
  <c r="AH21"/>
  <c r="AG21"/>
  <c r="L18"/>
  <c r="AF18"/>
  <c r="J18"/>
  <c r="L19"/>
  <c r="AF19"/>
  <c r="J19"/>
  <c r="AF20"/>
  <c r="AP20"/>
  <c r="AE18"/>
  <c r="AE19"/>
  <c r="AE20"/>
  <c r="AO20"/>
  <c r="AD18"/>
  <c r="AD19"/>
  <c r="AD20"/>
  <c r="AN20"/>
  <c r="AC18"/>
  <c r="AC19"/>
  <c r="AC20"/>
  <c r="AM20"/>
  <c r="AB18"/>
  <c r="AB19"/>
  <c r="AB20"/>
  <c r="AL20"/>
  <c r="AA18"/>
  <c r="AA19"/>
  <c r="AA20"/>
  <c r="AK20"/>
  <c r="Z18"/>
  <c r="Z19"/>
  <c r="Z20"/>
  <c r="AJ20"/>
  <c r="Y18"/>
  <c r="Y19"/>
  <c r="Y20"/>
  <c r="AI20"/>
  <c r="X18"/>
  <c r="X19"/>
  <c r="X20"/>
  <c r="AH20"/>
  <c r="W18"/>
  <c r="W19"/>
  <c r="W20"/>
  <c r="AG20"/>
  <c r="V20"/>
  <c r="U20"/>
  <c r="T20"/>
  <c r="S20"/>
  <c r="R20"/>
  <c r="Q20"/>
  <c r="P20"/>
  <c r="O20"/>
  <c r="N20"/>
  <c r="M20"/>
  <c r="AP19"/>
  <c r="AO19"/>
  <c r="AN19"/>
  <c r="AM19"/>
  <c r="AL19"/>
  <c r="AK19"/>
  <c r="AJ19"/>
  <c r="AI19"/>
  <c r="AH19"/>
  <c r="AG19"/>
  <c r="AP18"/>
  <c r="AO18"/>
  <c r="AN18"/>
  <c r="AM18"/>
  <c r="AL18"/>
  <c r="AK18"/>
  <c r="AJ18"/>
  <c r="AI18"/>
  <c r="AH18"/>
  <c r="AG18"/>
  <c r="L15"/>
  <c r="AF15"/>
  <c r="J15"/>
  <c r="L16"/>
  <c r="AF16"/>
  <c r="J16"/>
  <c r="AF17"/>
  <c r="AP17"/>
  <c r="AE15"/>
  <c r="AE16"/>
  <c r="AE17"/>
  <c r="AO17"/>
  <c r="AD15"/>
  <c r="AD16"/>
  <c r="AD17"/>
  <c r="AN17"/>
  <c r="AC15"/>
  <c r="AC16"/>
  <c r="AC17"/>
  <c r="AM17"/>
  <c r="AB15"/>
  <c r="AB16"/>
  <c r="AB17"/>
  <c r="AL17"/>
  <c r="AA15"/>
  <c r="AA16"/>
  <c r="AA17"/>
  <c r="AK17"/>
  <c r="Z15"/>
  <c r="Z16"/>
  <c r="Z17"/>
  <c r="AJ17"/>
  <c r="Y15"/>
  <c r="Y16"/>
  <c r="Y17"/>
  <c r="AI17"/>
  <c r="X15"/>
  <c r="X16"/>
  <c r="X17"/>
  <c r="AH17"/>
  <c r="W15"/>
  <c r="W16"/>
  <c r="W17"/>
  <c r="AG17"/>
  <c r="V17"/>
  <c r="U17"/>
  <c r="T17"/>
  <c r="S17"/>
  <c r="R17"/>
  <c r="Q17"/>
  <c r="P17"/>
  <c r="O17"/>
  <c r="N17"/>
  <c r="M17"/>
  <c r="AP16"/>
  <c r="AO16"/>
  <c r="AN16"/>
  <c r="AM16"/>
  <c r="AL16"/>
  <c r="AK16"/>
  <c r="AJ16"/>
  <c r="AI16"/>
  <c r="AH16"/>
  <c r="AG16"/>
  <c r="AP15"/>
  <c r="AO15"/>
  <c r="AN15"/>
  <c r="AM15"/>
  <c r="AL15"/>
  <c r="AK15"/>
  <c r="AJ15"/>
  <c r="AI15"/>
  <c r="AH15"/>
  <c r="AG15"/>
  <c r="L12"/>
  <c r="AF12"/>
  <c r="H14"/>
  <c r="J12"/>
  <c r="L13"/>
  <c r="AF13"/>
  <c r="J13"/>
  <c r="AF14"/>
  <c r="AP14"/>
  <c r="AE12"/>
  <c r="AE13"/>
  <c r="AE14"/>
  <c r="AO14"/>
  <c r="AD12"/>
  <c r="AD13"/>
  <c r="AD14"/>
  <c r="AN14"/>
  <c r="AC12"/>
  <c r="AC13"/>
  <c r="AC14"/>
  <c r="AM14"/>
  <c r="AB12"/>
  <c r="AB13"/>
  <c r="AB14"/>
  <c r="AL14"/>
  <c r="AA12"/>
  <c r="AA13"/>
  <c r="AA14"/>
  <c r="AK14"/>
  <c r="Z12"/>
  <c r="Z13"/>
  <c r="Z14"/>
  <c r="AJ14"/>
  <c r="Y12"/>
  <c r="Y13"/>
  <c r="Y14"/>
  <c r="AI14"/>
  <c r="X12"/>
  <c r="X13"/>
  <c r="X14"/>
  <c r="AH14"/>
  <c r="W12"/>
  <c r="W13"/>
  <c r="W14"/>
  <c r="AG14"/>
  <c r="V14"/>
  <c r="U14"/>
  <c r="T14"/>
  <c r="S14"/>
  <c r="R14"/>
  <c r="Q14"/>
  <c r="P14"/>
  <c r="O14"/>
  <c r="N14"/>
  <c r="M14"/>
  <c r="AP13"/>
  <c r="AO13"/>
  <c r="AN13"/>
  <c r="AM13"/>
  <c r="AL13"/>
  <c r="AK13"/>
  <c r="AJ13"/>
  <c r="AI13"/>
  <c r="AH13"/>
  <c r="AG13"/>
  <c r="AP12"/>
  <c r="AO12"/>
  <c r="AN12"/>
  <c r="AM12"/>
  <c r="AL12"/>
  <c r="AK12"/>
  <c r="AJ12"/>
  <c r="AI12"/>
  <c r="AH12"/>
  <c r="AG12"/>
  <c r="L9"/>
  <c r="AF9"/>
  <c r="J9"/>
  <c r="L10"/>
  <c r="AF10"/>
  <c r="J10"/>
  <c r="AF11"/>
  <c r="AP11"/>
  <c r="AE9"/>
  <c r="AE10"/>
  <c r="AE11"/>
  <c r="AO11"/>
  <c r="AD9"/>
  <c r="AD10"/>
  <c r="AD11"/>
  <c r="AN11"/>
  <c r="AC9"/>
  <c r="AC10"/>
  <c r="AC11"/>
  <c r="AM11"/>
  <c r="AB9"/>
  <c r="AB10"/>
  <c r="AB11"/>
  <c r="AL11"/>
  <c r="AA9"/>
  <c r="AA10"/>
  <c r="AA11"/>
  <c r="AK11"/>
  <c r="Z9"/>
  <c r="Z10"/>
  <c r="Z11"/>
  <c r="AJ11"/>
  <c r="Y9"/>
  <c r="Y10"/>
  <c r="Y11"/>
  <c r="AI11"/>
  <c r="X9"/>
  <c r="X10"/>
  <c r="X11"/>
  <c r="AH11"/>
  <c r="W9"/>
  <c r="W10"/>
  <c r="W11"/>
  <c r="AG11"/>
  <c r="V11"/>
  <c r="U11"/>
  <c r="T11"/>
  <c r="S11"/>
  <c r="R11"/>
  <c r="Q11"/>
  <c r="P11"/>
  <c r="O11"/>
  <c r="N11"/>
  <c r="M11"/>
  <c r="AP10"/>
  <c r="AO10"/>
  <c r="AN10"/>
  <c r="AM10"/>
  <c r="AL10"/>
  <c r="AK10"/>
  <c r="AJ10"/>
  <c r="AI10"/>
  <c r="AH10"/>
  <c r="AG10"/>
  <c r="AP9"/>
  <c r="AO9"/>
  <c r="AN9"/>
  <c r="AM9"/>
  <c r="AL9"/>
  <c r="AK9"/>
  <c r="AJ9"/>
  <c r="AI9"/>
  <c r="AH9"/>
  <c r="AG9"/>
  <c r="L6"/>
  <c r="AF6"/>
  <c r="J6"/>
  <c r="L7"/>
  <c r="AF7"/>
  <c r="J7"/>
  <c r="AF8"/>
  <c r="AP8"/>
  <c r="AE6"/>
  <c r="AE7"/>
  <c r="AE8"/>
  <c r="AO8"/>
  <c r="AD6"/>
  <c r="AD7"/>
  <c r="AD8"/>
  <c r="AN8"/>
  <c r="AC6"/>
  <c r="AC7"/>
  <c r="AC8"/>
  <c r="AM8"/>
  <c r="AB6"/>
  <c r="AB7"/>
  <c r="AB8"/>
  <c r="AL8"/>
  <c r="AA6"/>
  <c r="AA7"/>
  <c r="AA8"/>
  <c r="AK8"/>
  <c r="Z6"/>
  <c r="Z7"/>
  <c r="Z8"/>
  <c r="AJ8"/>
  <c r="Y6"/>
  <c r="Y7"/>
  <c r="Y8"/>
  <c r="AI8"/>
  <c r="X6"/>
  <c r="X7"/>
  <c r="X8"/>
  <c r="AH8"/>
  <c r="W6"/>
  <c r="W7"/>
  <c r="W8"/>
  <c r="AG8"/>
  <c r="V8"/>
  <c r="U8"/>
  <c r="T8"/>
  <c r="S8"/>
  <c r="R8"/>
  <c r="Q8"/>
  <c r="P8"/>
  <c r="O8"/>
  <c r="N8"/>
  <c r="M8"/>
  <c r="AP7"/>
  <c r="AO7"/>
  <c r="AN7"/>
  <c r="AM7"/>
  <c r="AL7"/>
  <c r="AK7"/>
  <c r="AJ7"/>
  <c r="AI7"/>
  <c r="AH7"/>
  <c r="AG7"/>
  <c r="AP6"/>
  <c r="AO6"/>
  <c r="AN6"/>
  <c r="AM6"/>
  <c r="AL6"/>
  <c r="AK6"/>
  <c r="AJ6"/>
  <c r="AI6"/>
  <c r="AH6"/>
  <c r="AG6"/>
  <c r="L3"/>
  <c r="AF3"/>
  <c r="J3"/>
  <c r="L4"/>
  <c r="AF4"/>
  <c r="J4"/>
  <c r="AF5"/>
  <c r="AP5"/>
  <c r="AE3"/>
  <c r="AE4"/>
  <c r="AE5"/>
  <c r="AO5"/>
  <c r="AD3"/>
  <c r="AD4"/>
  <c r="AD5"/>
  <c r="AN5"/>
  <c r="AC3"/>
  <c r="AC4"/>
  <c r="AC5"/>
  <c r="AM5"/>
  <c r="AB3"/>
  <c r="AB4"/>
  <c r="AB5"/>
  <c r="AL5"/>
  <c r="AA3"/>
  <c r="AA4"/>
  <c r="AK5"/>
  <c r="Z3"/>
  <c r="Z4"/>
  <c r="Z5"/>
  <c r="AJ5"/>
  <c r="Y3"/>
  <c r="Y4"/>
  <c r="Y5"/>
  <c r="AI5"/>
  <c r="X3"/>
  <c r="X4"/>
  <c r="X5"/>
  <c r="AH5"/>
  <c r="W3"/>
  <c r="W4"/>
  <c r="W5"/>
  <c r="AG5"/>
  <c r="V5"/>
  <c r="U5"/>
  <c r="T5"/>
  <c r="S5"/>
  <c r="R5"/>
  <c r="Q5"/>
  <c r="P5"/>
  <c r="O5"/>
  <c r="N5"/>
  <c r="M5"/>
  <c r="AP4"/>
  <c r="AO4"/>
  <c r="AN4"/>
  <c r="AM4"/>
  <c r="AL4"/>
  <c r="AK4"/>
  <c r="AJ4"/>
  <c r="AI4"/>
  <c r="AH4"/>
  <c r="AG4"/>
  <c r="AP3"/>
  <c r="AO3"/>
  <c r="AN3"/>
  <c r="AM3"/>
  <c r="AL3"/>
  <c r="AK3"/>
  <c r="AJ3"/>
  <c r="AI3"/>
  <c r="AH3"/>
  <c r="AG3"/>
  <c r="M4" i="2"/>
  <c r="N4"/>
  <c r="O4"/>
  <c r="P4"/>
  <c r="M5"/>
  <c r="N5"/>
  <c r="O5"/>
  <c r="P5"/>
  <c r="M6"/>
  <c r="N6"/>
  <c r="O6"/>
  <c r="P6"/>
  <c r="M7"/>
  <c r="N7"/>
  <c r="O7"/>
  <c r="P7"/>
  <c r="M8"/>
  <c r="N8"/>
  <c r="O8"/>
  <c r="P8"/>
  <c r="M9"/>
  <c r="N9"/>
  <c r="O9"/>
  <c r="P9"/>
  <c r="M10"/>
  <c r="N10"/>
  <c r="O10"/>
  <c r="P10"/>
  <c r="M11"/>
  <c r="N11"/>
  <c r="O11"/>
  <c r="P11"/>
  <c r="M12"/>
  <c r="N12"/>
  <c r="O12"/>
  <c r="P12"/>
  <c r="M13"/>
  <c r="N13"/>
  <c r="O13"/>
  <c r="P13"/>
  <c r="M14"/>
  <c r="N14"/>
  <c r="O14"/>
  <c r="P14"/>
  <c r="M15"/>
  <c r="N15"/>
  <c r="O15"/>
  <c r="P15"/>
  <c r="M16"/>
  <c r="N16"/>
  <c r="O16"/>
  <c r="P16"/>
  <c r="M17"/>
  <c r="N17"/>
  <c r="O17"/>
  <c r="P17"/>
  <c r="M18"/>
  <c r="N18"/>
  <c r="O18"/>
  <c r="P18"/>
  <c r="M19"/>
  <c r="N19"/>
  <c r="O19"/>
  <c r="P19"/>
  <c r="M20"/>
  <c r="N20"/>
  <c r="O20"/>
  <c r="P20"/>
  <c r="M21"/>
  <c r="N21"/>
  <c r="O21"/>
  <c r="P21"/>
  <c r="M22"/>
  <c r="N22"/>
  <c r="O22"/>
  <c r="P22"/>
  <c r="M23"/>
  <c r="N23"/>
  <c r="O23"/>
  <c r="P23"/>
  <c r="M24"/>
  <c r="N24"/>
  <c r="O24"/>
  <c r="P24"/>
  <c r="M25"/>
  <c r="N25"/>
  <c r="O25"/>
  <c r="P25"/>
  <c r="M26"/>
  <c r="N26"/>
  <c r="O26"/>
  <c r="P26"/>
  <c r="M27"/>
  <c r="N27"/>
  <c r="O27"/>
  <c r="P27"/>
  <c r="M28"/>
  <c r="N28"/>
  <c r="O28"/>
  <c r="P28"/>
  <c r="M29"/>
  <c r="N29"/>
  <c r="O29"/>
  <c r="P29"/>
  <c r="M30"/>
  <c r="N30"/>
  <c r="O30"/>
  <c r="P30"/>
  <c r="M31"/>
  <c r="N31"/>
  <c r="O31"/>
  <c r="P31"/>
  <c r="M32"/>
  <c r="N32"/>
  <c r="O32"/>
  <c r="P32"/>
  <c r="M33"/>
  <c r="N33"/>
  <c r="O33"/>
  <c r="P33"/>
  <c r="M34"/>
  <c r="N34"/>
  <c r="O34"/>
  <c r="P34"/>
  <c r="M35"/>
  <c r="N35"/>
  <c r="O35"/>
  <c r="P35"/>
  <c r="M36"/>
  <c r="N36"/>
  <c r="O36"/>
  <c r="P36"/>
  <c r="M37"/>
  <c r="N37"/>
  <c r="O37"/>
  <c r="P37"/>
  <c r="M38"/>
  <c r="N38"/>
  <c r="O38"/>
  <c r="P38"/>
  <c r="M39"/>
  <c r="N39"/>
  <c r="O39"/>
  <c r="P39"/>
  <c r="M40"/>
  <c r="N40"/>
  <c r="O40"/>
  <c r="P40"/>
  <c r="M41"/>
  <c r="N41"/>
  <c r="O41"/>
  <c r="P41"/>
  <c r="M42"/>
  <c r="N42"/>
  <c r="O42"/>
  <c r="P42"/>
  <c r="M43"/>
  <c r="N43"/>
  <c r="O43"/>
  <c r="P43"/>
  <c r="M44"/>
  <c r="N44"/>
  <c r="O44"/>
  <c r="P44"/>
  <c r="M45"/>
  <c r="N45"/>
  <c r="O45"/>
  <c r="P45"/>
  <c r="M46"/>
  <c r="N46"/>
  <c r="O46"/>
  <c r="P46"/>
  <c r="M47"/>
  <c r="N47"/>
  <c r="O47"/>
  <c r="P47"/>
  <c r="M48"/>
  <c r="N48"/>
  <c r="O48"/>
  <c r="P48"/>
  <c r="M49"/>
  <c r="N49"/>
  <c r="O49"/>
  <c r="P49"/>
  <c r="M50"/>
  <c r="N50"/>
  <c r="O50"/>
  <c r="P50"/>
  <c r="M51"/>
  <c r="N51"/>
  <c r="O51"/>
  <c r="P51"/>
  <c r="M52"/>
  <c r="N52"/>
  <c r="O52"/>
  <c r="P52"/>
  <c r="M53"/>
  <c r="N53"/>
  <c r="O53"/>
  <c r="P53"/>
  <c r="M54"/>
  <c r="N54"/>
  <c r="O54"/>
  <c r="P54"/>
  <c r="M55"/>
  <c r="N55"/>
  <c r="O55"/>
  <c r="P55"/>
  <c r="M56"/>
  <c r="N56"/>
  <c r="O56"/>
  <c r="P56"/>
  <c r="M57"/>
  <c r="N57"/>
  <c r="O57"/>
  <c r="P57"/>
  <c r="M58"/>
  <c r="N58"/>
  <c r="O58"/>
  <c r="P58"/>
  <c r="M59"/>
  <c r="N59"/>
  <c r="O59"/>
  <c r="P59"/>
  <c r="M60"/>
  <c r="N60"/>
  <c r="O60"/>
  <c r="P60"/>
  <c r="M61"/>
  <c r="N61"/>
  <c r="O61"/>
  <c r="P61"/>
  <c r="M62"/>
  <c r="N62"/>
  <c r="O62"/>
  <c r="P62"/>
  <c r="M63"/>
  <c r="N63"/>
  <c r="O63"/>
  <c r="P63"/>
  <c r="M64"/>
  <c r="N64"/>
  <c r="O64"/>
  <c r="P64"/>
  <c r="M65"/>
  <c r="N65"/>
  <c r="O65"/>
  <c r="P65"/>
  <c r="M66"/>
  <c r="N66"/>
  <c r="O66"/>
  <c r="P66"/>
  <c r="M67"/>
  <c r="N67"/>
  <c r="O67"/>
  <c r="P67"/>
  <c r="M68"/>
  <c r="N68"/>
  <c r="O68"/>
  <c r="P68"/>
  <c r="M69"/>
  <c r="N69"/>
  <c r="O69"/>
  <c r="P69"/>
  <c r="M70"/>
  <c r="N70"/>
  <c r="O70"/>
  <c r="P70"/>
  <c r="M71"/>
  <c r="N71"/>
  <c r="O71"/>
  <c r="P71"/>
  <c r="M72"/>
  <c r="N72"/>
  <c r="O72"/>
  <c r="P72"/>
  <c r="M73"/>
  <c r="N73"/>
  <c r="O73"/>
  <c r="P73"/>
  <c r="M74"/>
  <c r="N74"/>
  <c r="O74"/>
  <c r="P74"/>
  <c r="N3"/>
  <c r="O3"/>
  <c r="P3"/>
  <c r="M3"/>
  <c r="H84"/>
  <c r="H82"/>
  <c r="H81"/>
  <c r="H79"/>
  <c r="H77"/>
  <c r="H76"/>
  <c r="T42"/>
  <c r="T46"/>
  <c r="T50"/>
  <c r="T54"/>
  <c r="T58"/>
  <c r="T62"/>
  <c r="T66"/>
  <c r="T70"/>
  <c r="T74"/>
  <c r="S42"/>
  <c r="S46"/>
  <c r="S50"/>
  <c r="S54"/>
  <c r="S58"/>
  <c r="S62"/>
  <c r="S66"/>
  <c r="S70"/>
  <c r="S74"/>
  <c r="R42"/>
  <c r="R46"/>
  <c r="R50"/>
  <c r="R54"/>
  <c r="R58"/>
  <c r="R62"/>
  <c r="R66"/>
  <c r="R70"/>
  <c r="R74"/>
  <c r="Q42"/>
  <c r="Q46"/>
  <c r="Q50"/>
  <c r="Q54"/>
  <c r="Q58"/>
  <c r="Q62"/>
  <c r="Q66"/>
  <c r="Q70"/>
  <c r="Q74"/>
  <c r="T6"/>
  <c r="T10"/>
  <c r="T14"/>
  <c r="T18"/>
  <c r="T22"/>
  <c r="T26"/>
  <c r="T30"/>
  <c r="T34"/>
  <c r="T38"/>
  <c r="S6"/>
  <c r="S10"/>
  <c r="S14"/>
  <c r="S18"/>
  <c r="S22"/>
  <c r="S26"/>
  <c r="S30"/>
  <c r="S34"/>
  <c r="S38"/>
  <c r="R6"/>
  <c r="R10"/>
  <c r="R14"/>
  <c r="R18"/>
  <c r="R22"/>
  <c r="R26"/>
  <c r="R30"/>
  <c r="R34"/>
  <c r="R38"/>
  <c r="Q6"/>
  <c r="Q10"/>
  <c r="Q14"/>
  <c r="Q18"/>
  <c r="Q22"/>
  <c r="Q26"/>
  <c r="Q30"/>
  <c r="Q34"/>
  <c r="Q38"/>
</calcChain>
</file>

<file path=xl/sharedStrings.xml><?xml version="1.0" encoding="utf-8"?>
<sst xmlns="http://schemas.openxmlformats.org/spreadsheetml/2006/main" count="2129" uniqueCount="350">
  <si>
    <t>9-24</t>
  </si>
  <si>
    <t>0-9</t>
  </si>
  <si>
    <t>24-35</t>
  </si>
  <si>
    <t>35-52</t>
  </si>
  <si>
    <t>12-24</t>
  </si>
  <si>
    <t>8-23</t>
    <phoneticPr fontId="6" type="noConversion"/>
  </si>
  <si>
    <t>35-50</t>
  </si>
  <si>
    <t>24-41</t>
  </si>
  <si>
    <t>41-49</t>
  </si>
  <si>
    <t>11-24</t>
  </si>
  <si>
    <t>8-23</t>
    <phoneticPr fontId="6" type="noConversion"/>
  </si>
  <si>
    <t>0-11</t>
  </si>
  <si>
    <t>38-55</t>
  </si>
  <si>
    <t>38-51</t>
  </si>
  <si>
    <t>8-23</t>
  </si>
  <si>
    <t>8-23</t>
    <phoneticPr fontId="6" type="noConversion"/>
  </si>
  <si>
    <t>Vadeboncoeur, M.A, S.P. Hamburg, J.D. Blum, M.J. Pennino, R.D. Yanai, and C.E. Johnson. 2012. The Quantitative Soil Pit Method for Measuring Belowground Carbon and Nitrogen Stocks. Soil Science Society of America Journal doi:10.2136/sssaj2012.0111.</t>
    <phoneticPr fontId="6" type="noConversion"/>
  </si>
  <si>
    <t>Mg (g/m2)</t>
    <phoneticPr fontId="6" type="noConversion"/>
  </si>
  <si>
    <t>8-23</t>
    <phoneticPr fontId="6" type="noConversion"/>
  </si>
  <si>
    <t>.</t>
  </si>
  <si>
    <t>8-23</t>
    <phoneticPr fontId="6" type="noConversion"/>
  </si>
  <si>
    <t>8-23</t>
    <phoneticPr fontId="6" type="noConversion"/>
  </si>
  <si>
    <t>Site</t>
    <phoneticPr fontId="6" type="noConversion"/>
  </si>
  <si>
    <t>Ithaca</t>
    <phoneticPr fontId="6" type="noConversion"/>
  </si>
  <si>
    <t>card</t>
    <phoneticPr fontId="6" type="noConversion"/>
  </si>
  <si>
    <t>spoon</t>
  </si>
  <si>
    <t>Ithaca</t>
    <phoneticPr fontId="6" type="noConversion"/>
  </si>
  <si>
    <t>card</t>
  </si>
  <si>
    <t>Ithaca</t>
    <phoneticPr fontId="6" type="noConversion"/>
  </si>
  <si>
    <t>Stand</t>
    <phoneticPr fontId="6" type="noConversion"/>
  </si>
  <si>
    <t>Plot</t>
    <phoneticPr fontId="6" type="noConversion"/>
  </si>
  <si>
    <t xml:space="preserve">Core </t>
    <phoneticPr fontId="6" type="noConversion"/>
  </si>
  <si>
    <t>inner</t>
  </si>
  <si>
    <t>Inner&amp;Outer</t>
  </si>
  <si>
    <t>outer</t>
  </si>
  <si>
    <t>concentration (mg/g)</t>
    <phoneticPr fontId="6" type="noConversion"/>
  </si>
  <si>
    <t>content (g/m2)</t>
    <phoneticPr fontId="6" type="noConversion"/>
  </si>
  <si>
    <t>content (g/m2): sum over depth increments</t>
    <phoneticPr fontId="6" type="noConversion"/>
  </si>
  <si>
    <t>Sample Type</t>
    <phoneticPr fontId="6" type="noConversion"/>
  </si>
  <si>
    <t>Depth</t>
    <phoneticPr fontId="6" type="noConversion"/>
  </si>
  <si>
    <t>content (g/m2)</t>
    <phoneticPr fontId="6" type="noConversion"/>
  </si>
  <si>
    <t>Soil Mass (kg/ha)</t>
    <phoneticPr fontId="6" type="noConversion"/>
  </si>
  <si>
    <t>Depth</t>
    <phoneticPr fontId="6" type="noConversion"/>
  </si>
  <si>
    <t>Type</t>
    <phoneticPr fontId="6" type="noConversion"/>
  </si>
  <si>
    <t>%N</t>
  </si>
  <si>
    <t>%C</t>
  </si>
  <si>
    <t>Bartlett</t>
    <phoneticPr fontId="6" type="noConversion"/>
  </si>
  <si>
    <t>0-10</t>
    <phoneticPr fontId="6" type="noConversion"/>
  </si>
  <si>
    <t>inner</t>
    <phoneticPr fontId="6" type="noConversion"/>
  </si>
  <si>
    <t>10-30</t>
    <phoneticPr fontId="6" type="noConversion"/>
  </si>
  <si>
    <t>inner</t>
    <phoneticPr fontId="6" type="noConversion"/>
  </si>
  <si>
    <t>Bartlett</t>
    <phoneticPr fontId="6" type="noConversion"/>
  </si>
  <si>
    <t>70-90</t>
    <phoneticPr fontId="6" type="noConversion"/>
  </si>
  <si>
    <t>0-10</t>
    <phoneticPr fontId="6" type="noConversion"/>
  </si>
  <si>
    <t>30-50</t>
    <phoneticPr fontId="6" type="noConversion"/>
  </si>
  <si>
    <t>Bartlett</t>
    <phoneticPr fontId="6" type="noConversion"/>
  </si>
  <si>
    <t>50-70</t>
    <phoneticPr fontId="6" type="noConversion"/>
  </si>
  <si>
    <t>inner</t>
    <phoneticPr fontId="6" type="noConversion"/>
  </si>
  <si>
    <t>50-70</t>
    <phoneticPr fontId="6" type="noConversion"/>
  </si>
  <si>
    <t>outer</t>
    <phoneticPr fontId="6" type="noConversion"/>
  </si>
  <si>
    <t>spoon</t>
    <phoneticPr fontId="6" type="noConversion"/>
  </si>
  <si>
    <t>card</t>
    <phoneticPr fontId="6" type="noConversion"/>
  </si>
  <si>
    <t>70-80</t>
    <phoneticPr fontId="6" type="noConversion"/>
  </si>
  <si>
    <t>10_30</t>
    <phoneticPr fontId="6" type="noConversion"/>
  </si>
  <si>
    <t>10-30</t>
  </si>
  <si>
    <t>30-50</t>
  </si>
  <si>
    <t>50-70</t>
  </si>
  <si>
    <t>70-90</t>
  </si>
  <si>
    <t>Site</t>
  </si>
  <si>
    <t>Sample</t>
  </si>
  <si>
    <t>Replicate</t>
  </si>
  <si>
    <t>Depth</t>
  </si>
  <si>
    <t>Measured Depth</t>
  </si>
  <si>
    <t>Depth increment</t>
    <phoneticPr fontId="6" type="noConversion"/>
  </si>
  <si>
    <t>Truckee</t>
  </si>
  <si>
    <t>Core</t>
  </si>
  <si>
    <t>0-20</t>
  </si>
  <si>
    <t>0-20</t>
    <phoneticPr fontId="6" type="noConversion"/>
  </si>
  <si>
    <t>20-41</t>
  </si>
  <si>
    <t>20-40</t>
    <phoneticPr fontId="6" type="noConversion"/>
  </si>
  <si>
    <t>41-58</t>
  </si>
  <si>
    <t>40-60</t>
    <phoneticPr fontId="6" type="noConversion"/>
  </si>
  <si>
    <t>0-20</t>
    <phoneticPr fontId="6" type="noConversion"/>
  </si>
  <si>
    <t>20-40</t>
    <phoneticPr fontId="6" type="noConversion"/>
  </si>
  <si>
    <t>41-60</t>
  </si>
  <si>
    <t>40-60</t>
    <phoneticPr fontId="6" type="noConversion"/>
  </si>
  <si>
    <t>0-19</t>
  </si>
  <si>
    <t>0-20</t>
    <phoneticPr fontId="6" type="noConversion"/>
  </si>
  <si>
    <t>19-41</t>
  </si>
  <si>
    <t>20-40</t>
    <phoneticPr fontId="6" type="noConversion"/>
  </si>
  <si>
    <t>41-61</t>
  </si>
  <si>
    <t>19-40</t>
  </si>
  <si>
    <t>20-40</t>
    <phoneticPr fontId="6" type="noConversion"/>
  </si>
  <si>
    <t>40-59</t>
  </si>
  <si>
    <t>40-60</t>
    <phoneticPr fontId="6" type="noConversion"/>
  </si>
  <si>
    <t>Pit</t>
  </si>
  <si>
    <t>20-40</t>
  </si>
  <si>
    <t>20-40</t>
    <phoneticPr fontId="6" type="noConversion"/>
  </si>
  <si>
    <t>40-60</t>
  </si>
  <si>
    <t>0-20</t>
    <phoneticPr fontId="6" type="noConversion"/>
  </si>
  <si>
    <t>Ca</t>
    <phoneticPr fontId="6" type="noConversion"/>
  </si>
  <si>
    <t>K</t>
    <phoneticPr fontId="6" type="noConversion"/>
  </si>
  <si>
    <t>Mg</t>
    <phoneticPr fontId="6" type="noConversion"/>
  </si>
  <si>
    <t>Na</t>
    <phoneticPr fontId="6" type="noConversion"/>
  </si>
  <si>
    <t>Depth Increment</t>
    <phoneticPr fontId="6" type="noConversion"/>
  </si>
  <si>
    <t>Underdown</t>
  </si>
  <si>
    <t>12-23</t>
  </si>
  <si>
    <t>8-23</t>
    <phoneticPr fontId="6" type="noConversion"/>
  </si>
  <si>
    <t>0-12</t>
  </si>
  <si>
    <t>0-8</t>
    <phoneticPr fontId="6" type="noConversion"/>
  </si>
  <si>
    <t>23-35</t>
  </si>
  <si>
    <t>23-38</t>
    <phoneticPr fontId="6" type="noConversion"/>
  </si>
  <si>
    <t>35-51</t>
  </si>
  <si>
    <t>38-52</t>
    <phoneticPr fontId="6" type="noConversion"/>
  </si>
  <si>
    <t>8-24</t>
  </si>
  <si>
    <t>0-8</t>
  </si>
  <si>
    <t>24-38</t>
  </si>
  <si>
    <t>23-38</t>
    <phoneticPr fontId="6" type="noConversion"/>
  </si>
  <si>
    <t>38-52</t>
  </si>
  <si>
    <t>38-52</t>
    <phoneticPr fontId="6" type="noConversion"/>
  </si>
  <si>
    <t>8-28</t>
  </si>
  <si>
    <t>8-23</t>
    <phoneticPr fontId="6" type="noConversion"/>
  </si>
  <si>
    <t>0-8</t>
    <phoneticPr fontId="6" type="noConversion"/>
  </si>
  <si>
    <t>28-38</t>
  </si>
  <si>
    <t>23-38</t>
    <phoneticPr fontId="6" type="noConversion"/>
  </si>
  <si>
    <t>38-56</t>
  </si>
  <si>
    <t>38-52</t>
    <phoneticPr fontId="6" type="noConversion"/>
  </si>
  <si>
    <t>10-24</t>
  </si>
  <si>
    <t>8-23</t>
    <phoneticPr fontId="6" type="noConversion"/>
  </si>
  <si>
    <t>0-10</t>
  </si>
  <si>
    <t>24-34</t>
  </si>
  <si>
    <t>23-38</t>
  </si>
  <si>
    <t>34-44</t>
  </si>
  <si>
    <t>Inner&amp;Outer</t>
    <phoneticPr fontId="6" type="noConversion"/>
  </si>
  <si>
    <t>Ithaca</t>
    <phoneticPr fontId="6" type="noConversion"/>
  </si>
  <si>
    <t>10-30</t>
    <phoneticPr fontId="6" type="noConversion"/>
  </si>
  <si>
    <t>Inner&amp;Outer</t>
    <phoneticPr fontId="6" type="noConversion"/>
  </si>
  <si>
    <t>Ithaca</t>
    <phoneticPr fontId="6" type="noConversion"/>
  </si>
  <si>
    <t>10-30</t>
    <phoneticPr fontId="6" type="noConversion"/>
  </si>
  <si>
    <t>Bartlett</t>
    <phoneticPr fontId="6" type="noConversion"/>
  </si>
  <si>
    <t>0-10</t>
    <phoneticPr fontId="6" type="noConversion"/>
  </si>
  <si>
    <t>inner</t>
    <phoneticPr fontId="6" type="noConversion"/>
  </si>
  <si>
    <t>0-10</t>
    <phoneticPr fontId="6" type="noConversion"/>
  </si>
  <si>
    <t>outer</t>
    <phoneticPr fontId="6" type="noConversion"/>
  </si>
  <si>
    <t>0-10</t>
    <phoneticPr fontId="6" type="noConversion"/>
  </si>
  <si>
    <t>10-30</t>
    <phoneticPr fontId="6" type="noConversion"/>
  </si>
  <si>
    <t>inner</t>
    <phoneticPr fontId="6" type="noConversion"/>
  </si>
  <si>
    <t>10-30</t>
    <phoneticPr fontId="6" type="noConversion"/>
  </si>
  <si>
    <t>outer</t>
    <phoneticPr fontId="6" type="noConversion"/>
  </si>
  <si>
    <t>30-50</t>
    <phoneticPr fontId="6" type="noConversion"/>
  </si>
  <si>
    <t>30-50</t>
    <phoneticPr fontId="6" type="noConversion"/>
  </si>
  <si>
    <t>50-70</t>
    <phoneticPr fontId="6" type="noConversion"/>
  </si>
  <si>
    <t>card</t>
    <phoneticPr fontId="6" type="noConversion"/>
  </si>
  <si>
    <t>spoon</t>
    <phoneticPr fontId="6" type="noConversion"/>
  </si>
  <si>
    <t>Spoon&amp;Card</t>
    <phoneticPr fontId="6" type="noConversion"/>
  </si>
  <si>
    <t>0-10</t>
    <phoneticPr fontId="6" type="noConversion"/>
  </si>
  <si>
    <t>0-10</t>
    <phoneticPr fontId="6" type="noConversion"/>
  </si>
  <si>
    <t>spoon</t>
    <phoneticPr fontId="6" type="noConversion"/>
  </si>
  <si>
    <t>50-70</t>
    <phoneticPr fontId="6" type="noConversion"/>
  </si>
  <si>
    <t>Bartlett</t>
    <phoneticPr fontId="6" type="noConversion"/>
  </si>
  <si>
    <t>Bartlett</t>
    <phoneticPr fontId="6" type="noConversion"/>
  </si>
  <si>
    <t>spoon</t>
    <phoneticPr fontId="6" type="noConversion"/>
  </si>
  <si>
    <t>70-80</t>
    <phoneticPr fontId="6" type="noConversion"/>
  </si>
  <si>
    <t>70-90</t>
    <phoneticPr fontId="6" type="noConversion"/>
  </si>
  <si>
    <t>0-10</t>
    <phoneticPr fontId="6" type="noConversion"/>
  </si>
  <si>
    <t>inner</t>
    <phoneticPr fontId="6" type="noConversion"/>
  </si>
  <si>
    <t>0-10</t>
    <phoneticPr fontId="6" type="noConversion"/>
  </si>
  <si>
    <t>spoon</t>
    <phoneticPr fontId="6" type="noConversion"/>
  </si>
  <si>
    <t>Bartlett</t>
    <phoneticPr fontId="6" type="noConversion"/>
  </si>
  <si>
    <t>inner</t>
    <phoneticPr fontId="6" type="noConversion"/>
  </si>
  <si>
    <t>50-70</t>
    <phoneticPr fontId="6" type="noConversion"/>
  </si>
  <si>
    <t>outer</t>
    <phoneticPr fontId="6" type="noConversion"/>
  </si>
  <si>
    <t>Na (g/m2)</t>
    <phoneticPr fontId="6" type="noConversion"/>
  </si>
  <si>
    <t>Core</t>
    <phoneticPr fontId="6" type="noConversion"/>
  </si>
  <si>
    <t>Pit</t>
    <phoneticPr fontId="6" type="noConversion"/>
  </si>
  <si>
    <t>Core cv</t>
    <phoneticPr fontId="6" type="noConversion"/>
  </si>
  <si>
    <t>pit cv</t>
    <phoneticPr fontId="6" type="noConversion"/>
  </si>
  <si>
    <t>core and pit cv</t>
    <phoneticPr fontId="6" type="noConversion"/>
  </si>
  <si>
    <t>pits</t>
    <phoneticPr fontId="6" type="noConversion"/>
  </si>
  <si>
    <t>(mg/L)</t>
    <phoneticPr fontId="6" type="noConversion"/>
  </si>
  <si>
    <t>(mg/g)</t>
    <phoneticPr fontId="6" type="noConversion"/>
  </si>
  <si>
    <t>(g/m2)</t>
    <phoneticPr fontId="6" type="noConversion"/>
  </si>
  <si>
    <t>Sample #</t>
    <phoneticPr fontId="6" type="noConversion"/>
  </si>
  <si>
    <t>Site</t>
    <phoneticPr fontId="6" type="noConversion"/>
  </si>
  <si>
    <t>Stand</t>
    <phoneticPr fontId="6" type="noConversion"/>
  </si>
  <si>
    <t>Plot</t>
    <phoneticPr fontId="6" type="noConversion"/>
  </si>
  <si>
    <t>Depth</t>
    <phoneticPr fontId="6" type="noConversion"/>
  </si>
  <si>
    <t>Type</t>
    <phoneticPr fontId="6" type="noConversion"/>
  </si>
  <si>
    <t>Mass collected (ovendry)(g)</t>
    <phoneticPr fontId="6" type="noConversion"/>
  </si>
  <si>
    <t>% total mass</t>
  </si>
  <si>
    <t>Oven-dry conversion</t>
    <phoneticPr fontId="6" type="noConversion"/>
  </si>
  <si>
    <t>Mass of extraction</t>
    <phoneticPr fontId="6" type="noConversion"/>
  </si>
  <si>
    <t>Al</t>
    <phoneticPr fontId="6" type="noConversion"/>
  </si>
  <si>
    <t>Ba</t>
    <phoneticPr fontId="6" type="noConversion"/>
  </si>
  <si>
    <t>Ca</t>
    <phoneticPr fontId="6" type="noConversion"/>
  </si>
  <si>
    <t>Fe</t>
    <phoneticPr fontId="6" type="noConversion"/>
  </si>
  <si>
    <t>K</t>
    <phoneticPr fontId="6" type="noConversion"/>
  </si>
  <si>
    <t>Mg</t>
    <phoneticPr fontId="6" type="noConversion"/>
  </si>
  <si>
    <t>Mn</t>
    <phoneticPr fontId="6" type="noConversion"/>
  </si>
  <si>
    <t>Na</t>
    <phoneticPr fontId="6" type="noConversion"/>
  </si>
  <si>
    <t>Si</t>
    <phoneticPr fontId="6" type="noConversion"/>
  </si>
  <si>
    <t>Sr</t>
    <phoneticPr fontId="6" type="noConversion"/>
  </si>
  <si>
    <t>Mg</t>
    <phoneticPr fontId="6" type="noConversion"/>
  </si>
  <si>
    <t>Mn</t>
    <phoneticPr fontId="6" type="noConversion"/>
  </si>
  <si>
    <t>Na</t>
    <phoneticPr fontId="6" type="noConversion"/>
  </si>
  <si>
    <t>Si</t>
    <phoneticPr fontId="6" type="noConversion"/>
  </si>
  <si>
    <t>Sr</t>
    <phoneticPr fontId="6" type="noConversion"/>
  </si>
  <si>
    <t>Al</t>
    <phoneticPr fontId="6" type="noConversion"/>
  </si>
  <si>
    <t>Ba</t>
    <phoneticPr fontId="6" type="noConversion"/>
  </si>
  <si>
    <t>Ca</t>
    <phoneticPr fontId="6" type="noConversion"/>
  </si>
  <si>
    <t>Fe</t>
    <phoneticPr fontId="6" type="noConversion"/>
  </si>
  <si>
    <t>Ithaca</t>
    <phoneticPr fontId="6" type="noConversion"/>
  </si>
  <si>
    <t>Ithaca</t>
    <phoneticPr fontId="6" type="noConversion"/>
  </si>
  <si>
    <t>Ithaca</t>
    <phoneticPr fontId="6" type="noConversion"/>
  </si>
  <si>
    <t>Inner&amp;Outer</t>
    <phoneticPr fontId="6" type="noConversion"/>
  </si>
  <si>
    <t>Ithaca</t>
    <phoneticPr fontId="6" type="noConversion"/>
  </si>
  <si>
    <t>10-30</t>
    <phoneticPr fontId="6" type="noConversion"/>
  </si>
  <si>
    <t>10-30</t>
    <phoneticPr fontId="6" type="noConversion"/>
  </si>
  <si>
    <t>Ithaca</t>
    <phoneticPr fontId="6" type="noConversion"/>
  </si>
  <si>
    <t>10-30</t>
    <phoneticPr fontId="6" type="noConversion"/>
  </si>
  <si>
    <t>Inner&amp;Outer</t>
    <phoneticPr fontId="6" type="noConversion"/>
  </si>
  <si>
    <t>Ithaca</t>
    <phoneticPr fontId="6" type="noConversion"/>
  </si>
  <si>
    <t>Rock Mass (kg/ha)</t>
    <phoneticPr fontId="6" type="noConversion"/>
  </si>
  <si>
    <t>Ca (mg/g)</t>
    <phoneticPr fontId="6" type="noConversion"/>
  </si>
  <si>
    <t>K (mg/g)</t>
    <phoneticPr fontId="6" type="noConversion"/>
  </si>
  <si>
    <t>Mg (mg/g)</t>
    <phoneticPr fontId="6" type="noConversion"/>
  </si>
  <si>
    <t>Na (mg/g)</t>
    <phoneticPr fontId="6" type="noConversion"/>
  </si>
  <si>
    <t>concentration</t>
    <phoneticPr fontId="6" type="noConversion"/>
  </si>
  <si>
    <t>Ca (g/m2)</t>
    <phoneticPr fontId="6" type="noConversion"/>
  </si>
  <si>
    <t>K (g/m2)</t>
    <phoneticPr fontId="6" type="noConversion"/>
  </si>
  <si>
    <t>Tyler Resfland, Kikang Bae, Braulio Quintero, Matt Vadeboncoeur, and April Melvin assisted with sample collection</t>
    <phoneticPr fontId="6" type="noConversion"/>
  </si>
  <si>
    <t>Related Publications:</t>
    <phoneticPr fontId="6" type="noConversion"/>
  </si>
  <si>
    <t>Index of Pages in this spreadsheet</t>
    <phoneticPr fontId="6" type="noConversion"/>
  </si>
  <si>
    <t>Prinicipal Investigator</t>
    <phoneticPr fontId="6" type="noConversion"/>
  </si>
  <si>
    <t>People involved in sample collection</t>
    <phoneticPr fontId="6" type="noConversion"/>
  </si>
  <si>
    <t>People involved with spreadsheet preparation</t>
    <phoneticPr fontId="6" type="noConversion"/>
  </si>
  <si>
    <t>Sample Description</t>
  </si>
  <si>
    <t>Sample Location</t>
  </si>
  <si>
    <t>Related Datasets</t>
  </si>
  <si>
    <t>Definitions of Variables</t>
  </si>
  <si>
    <t>Project Description</t>
  </si>
  <si>
    <t>Data Set Methods</t>
  </si>
  <si>
    <t>70-90</t>
    <phoneticPr fontId="6" type="noConversion"/>
  </si>
  <si>
    <t>C6</t>
    <phoneticPr fontId="6" type="noConversion"/>
  </si>
  <si>
    <t>0-10</t>
    <phoneticPr fontId="6" type="noConversion"/>
  </si>
  <si>
    <t>0-10.4</t>
    <phoneticPr fontId="6" type="noConversion"/>
  </si>
  <si>
    <t>10-30</t>
    <phoneticPr fontId="6" type="noConversion"/>
  </si>
  <si>
    <t>10.4-26.0</t>
    <phoneticPr fontId="6" type="noConversion"/>
  </si>
  <si>
    <t>30-50</t>
    <phoneticPr fontId="6" type="noConversion"/>
  </si>
  <si>
    <t>26.0-47.0</t>
    <phoneticPr fontId="6" type="noConversion"/>
  </si>
  <si>
    <t>C6</t>
    <phoneticPr fontId="6" type="noConversion"/>
  </si>
  <si>
    <t>50-C</t>
    <phoneticPr fontId="6" type="noConversion"/>
  </si>
  <si>
    <t>47.0-74.0</t>
    <phoneticPr fontId="6" type="noConversion"/>
  </si>
  <si>
    <t>C6</t>
    <phoneticPr fontId="6" type="noConversion"/>
  </si>
  <si>
    <t>C (0-25)</t>
    <phoneticPr fontId="6" type="noConversion"/>
  </si>
  <si>
    <t>74.0-99.5</t>
    <phoneticPr fontId="6" type="noConversion"/>
  </si>
  <si>
    <t>C6</t>
    <phoneticPr fontId="6" type="noConversion"/>
  </si>
  <si>
    <t>0-10</t>
    <phoneticPr fontId="6" type="noConversion"/>
  </si>
  <si>
    <t>0-9.8</t>
    <phoneticPr fontId="6" type="noConversion"/>
  </si>
  <si>
    <t>C6</t>
    <phoneticPr fontId="6" type="noConversion"/>
  </si>
  <si>
    <t>10-30</t>
    <phoneticPr fontId="6" type="noConversion"/>
  </si>
  <si>
    <t>9.8-16.8</t>
    <phoneticPr fontId="6" type="noConversion"/>
  </si>
  <si>
    <t>C6</t>
    <phoneticPr fontId="6" type="noConversion"/>
  </si>
  <si>
    <t>C (0-25)</t>
    <phoneticPr fontId="6" type="noConversion"/>
  </si>
  <si>
    <t>16.8-41.7</t>
    <phoneticPr fontId="6" type="noConversion"/>
  </si>
  <si>
    <t>C8</t>
    <phoneticPr fontId="6" type="noConversion"/>
  </si>
  <si>
    <t>0-12.0</t>
    <phoneticPr fontId="6" type="noConversion"/>
  </si>
  <si>
    <t>12.0-30.5</t>
    <phoneticPr fontId="6" type="noConversion"/>
  </si>
  <si>
    <t>30.5-51.8</t>
    <phoneticPr fontId="6" type="noConversion"/>
  </si>
  <si>
    <t>50-C</t>
    <phoneticPr fontId="6" type="noConversion"/>
  </si>
  <si>
    <t>51.8-75.6</t>
    <phoneticPr fontId="6" type="noConversion"/>
  </si>
  <si>
    <t>75.6-97.6</t>
    <phoneticPr fontId="6" type="noConversion"/>
  </si>
  <si>
    <t>0-9.7</t>
    <phoneticPr fontId="6" type="noConversion"/>
  </si>
  <si>
    <t>9.7-31.6</t>
    <phoneticPr fontId="6" type="noConversion"/>
  </si>
  <si>
    <t>31.6-40.6</t>
    <phoneticPr fontId="6" type="noConversion"/>
  </si>
  <si>
    <t>40.6-68.8</t>
    <phoneticPr fontId="6" type="noConversion"/>
  </si>
  <si>
    <t>68.8-90.0</t>
    <phoneticPr fontId="6" type="noConversion"/>
  </si>
  <si>
    <t>Limitation: can't sample by horizon with corer</t>
    <phoneticPr fontId="6" type="noConversion"/>
  </si>
  <si>
    <t>Project Title</t>
  </si>
  <si>
    <t>card</t>
    <phoneticPr fontId="6" type="noConversion"/>
  </si>
  <si>
    <t>outer</t>
    <phoneticPr fontId="6" type="noConversion"/>
  </si>
  <si>
    <t>card</t>
    <phoneticPr fontId="6" type="noConversion"/>
  </si>
  <si>
    <t>0-10</t>
    <phoneticPr fontId="6" type="noConversion"/>
  </si>
  <si>
    <t>pit</t>
    <phoneticPr fontId="6" type="noConversion"/>
  </si>
  <si>
    <t>pit</t>
    <phoneticPr fontId="6" type="noConversion"/>
  </si>
  <si>
    <t>pit</t>
    <phoneticPr fontId="6" type="noConversion"/>
  </si>
  <si>
    <t>Soil mass (g/m2)</t>
    <phoneticPr fontId="6" type="noConversion"/>
  </si>
  <si>
    <t>C6</t>
    <phoneticPr fontId="6" type="noConversion"/>
  </si>
  <si>
    <t>C8</t>
    <phoneticPr fontId="6" type="noConversion"/>
  </si>
  <si>
    <t>Site</t>
    <phoneticPr fontId="6" type="noConversion"/>
  </si>
  <si>
    <t># of cores at that depth</t>
    <phoneticPr fontId="6" type="noConversion"/>
  </si>
  <si>
    <t>Core depth (cm)</t>
    <phoneticPr fontId="6" type="noConversion"/>
  </si>
  <si>
    <t>Pit depth</t>
    <phoneticPr fontId="6" type="noConversion"/>
  </si>
  <si>
    <t>Pit: actual depth of layer (cm)</t>
    <phoneticPr fontId="6" type="noConversion"/>
  </si>
  <si>
    <t>C6</t>
    <phoneticPr fontId="6" type="noConversion"/>
  </si>
  <si>
    <t>0-10</t>
    <phoneticPr fontId="6" type="noConversion"/>
  </si>
  <si>
    <t>0-9.6</t>
    <phoneticPr fontId="6" type="noConversion"/>
  </si>
  <si>
    <t>smaller discrepancy</t>
    <phoneticPr fontId="6" type="noConversion"/>
  </si>
  <si>
    <t>C6</t>
    <phoneticPr fontId="6" type="noConversion"/>
  </si>
  <si>
    <t>10-30</t>
    <phoneticPr fontId="6" type="noConversion"/>
  </si>
  <si>
    <t>9.6-24.3</t>
    <phoneticPr fontId="6" type="noConversion"/>
  </si>
  <si>
    <t>larger discrepancy</t>
    <phoneticPr fontId="6" type="noConversion"/>
  </si>
  <si>
    <t>C (0-25)</t>
    <phoneticPr fontId="6" type="noConversion"/>
  </si>
  <si>
    <t>24.3-48.6</t>
    <phoneticPr fontId="6" type="noConversion"/>
  </si>
  <si>
    <t>C (25-50)</t>
    <phoneticPr fontId="6" type="noConversion"/>
  </si>
  <si>
    <t>48.6-73.5</t>
    <phoneticPr fontId="6" type="noConversion"/>
  </si>
  <si>
    <t>Inner&amp;Outer</t>
    <phoneticPr fontId="6" type="noConversion"/>
  </si>
  <si>
    <t>Spoon&amp;Card</t>
    <phoneticPr fontId="6" type="noConversion"/>
  </si>
  <si>
    <t xml:space="preserve">We used three methods to assess possible contamination sources during the coring process. To compare the inner portion to the outer portion of the core, where we expected to find the greatest contamination from ground rock, we used a 4-cm diam. PVC soil corer to extract a sample from the inner portion of the core. We refer to the inner subsample as the “inner” sample, and the rest of the sample as the “outer” sample. The “whole” core sample is composed of the inner and outer samples. </t>
    <phoneticPr fontId="6" type="noConversion"/>
  </si>
  <si>
    <t xml:space="preserve">Data from NV and CA sites are included here. These data belong to Ben Rau (ben.rau@ars.usda.gov) and should not be used for any other pupose without his permission. </t>
    <phoneticPr fontId="6" type="noConversion"/>
  </si>
  <si>
    <t xml:space="preserve">NH core samples were collected in June-July 2009. NY core samples were collected in April 2010. NH pit samples were collected in summer 2004. NY pit samples were collected in 2005-2006. </t>
    <phoneticPr fontId="6" type="noConversion"/>
  </si>
  <si>
    <t xml:space="preserve">Pit samples were collected from quantitative soil pits. </t>
    <phoneticPr fontId="6" type="noConversion"/>
  </si>
  <si>
    <t xml:space="preserve">Core samples were collected with a rotary corer. Mineral soil was collected in 10 and 20 cm depth increments (0-10 cm, 10-30, 30-50, and additional 20cm increments when possible, to a max. depth of 90 cm in NH and 50 cm in NY). </t>
    <phoneticPr fontId="6" type="noConversion"/>
  </si>
  <si>
    <t>Bill O'Neill assisted with sample processing</t>
    <phoneticPr fontId="6" type="noConversion"/>
  </si>
  <si>
    <t>Ruth Yanai (rdyanai@syr.edu): advisor</t>
    <phoneticPr fontId="6" type="noConversion"/>
  </si>
  <si>
    <t>We compared soils collected by rotary coring to those collected from quantitative pits at four sites in the United States with differing soil types: Alfi sols in California (CA), Mollisols in Nevada (NV), Inceptisols in New York (NY), and Spodosols in New Hampshire (NH). We compared soil mass, rock mass, cation concentrations, cation content, and %C and %N in some cases. We also assessed whether subsampling the inner portion of the core eliminated the contamination problem.</t>
    <phoneticPr fontId="6" type="noConversion"/>
  </si>
  <si>
    <t>Assessing the Suitability of Rotary Coring for Sampling in Rocky Soils</t>
    <phoneticPr fontId="6" type="noConversion"/>
  </si>
  <si>
    <t>Carrie Rose Levine (crlevine@berkeley.edu)</t>
  </si>
  <si>
    <t>Carrie Rose Levine (crlevine@berkeley.edu): graduate student in charge of project</t>
    <phoneticPr fontId="6" type="noConversion"/>
  </si>
  <si>
    <t>NY = Ithaca = Connecticut Hill Wildlife Management Area in Tompkins County, NY</t>
    <phoneticPr fontId="6" type="noConversion"/>
  </si>
  <si>
    <t>NH = Bartlett = Bartlett Experimental Forest in Bartlett, NH</t>
    <phoneticPr fontId="6" type="noConversion"/>
  </si>
  <si>
    <t>No stand designation for Ithaca pits.</t>
    <phoneticPr fontId="6" type="noConversion"/>
  </si>
  <si>
    <t>Stands in Bartlett are C6 and C8, which are stands also used in a variety of other projects, including the MELNHE project.</t>
    <phoneticPr fontId="6" type="noConversion"/>
  </si>
  <si>
    <t>At Bartlett, there are four plots in each stand. The plot designations follow those used in other research projects in these stands. There is one soil pit located in each plot, and there were multiple cores taken near each of these pits</t>
    <phoneticPr fontId="6" type="noConversion"/>
  </si>
  <si>
    <t>2-4 cores were taken near a single pit in each plot.</t>
    <phoneticPr fontId="6" type="noConversion"/>
  </si>
  <si>
    <t>Inner: the inner subsample of a rotary core collected by hammering a 4cm PVC corer into the rotary core shaft.</t>
    <phoneticPr fontId="6" type="noConversion"/>
  </si>
  <si>
    <t>Outer: the core sample remaining after the inner subsample was removed.</t>
    <phoneticPr fontId="6" type="noConversion"/>
  </si>
  <si>
    <t>Samples were air-dried and sieved to 2mm. The &gt;2mm fraction and the &lt;2 mm fraction were weighed. The soils from NH and NY were extracted by mixing 5 g of soil with 100 mL 1M NH4Cl on a shaker table for 60 min at room temperature. Samples were analyzed for concentrations of Al, Ba, Ca, Fe, K, Mg, Mn, Na, Si, and Sr using the ICP at SUNY-ESF.  Contamination samples from NH and NY were analyzed for %C and %N at Cornell University.</t>
    <phoneticPr fontId="6" type="noConversion"/>
  </si>
  <si>
    <t>Soil &lt;2mm, Rocks &gt;2mm, extractant for ICP analysis.</t>
    <phoneticPr fontId="6" type="noConversion"/>
  </si>
  <si>
    <t>_MASTER_quant_soil_pit_chemistry_by_digest_Blum_05_01_2008.xls (available on the MELNHE website)</t>
    <phoneticPr fontId="6" type="noConversion"/>
  </si>
  <si>
    <t>Samples were discarded after the publication of the paper in 2012.</t>
    <phoneticPr fontId="6" type="noConversion"/>
  </si>
  <si>
    <t>NH pit core depth comps.: A comparison of the depths of each sample between pits and cores (the depths differ because some pit samples are extracted by horizon rather than depth, but all core samples are extracted by depth)</t>
    <phoneticPr fontId="6" type="noConversion"/>
  </si>
  <si>
    <t>Levine, C.R., R.D. Yanai, M.A. Vadeboncouer, S.P. Hamburg, A.M. Melvin, C.L. Goodale, B.M. Rau, and D.W. Johnson. 2012. Assessing the suitability of rotary coring for sampling in rocky soils. Soil Science Society of America Journal 76(5):1707-1718. doi:10.2136/sssaj2011.0425.</t>
    <phoneticPr fontId="6" type="noConversion"/>
  </si>
  <si>
    <t>NH and NY: Includes mass, cation concentration, and cation content data for pits and cores (inner, outer, whole, spoon, and cardboard samples)</t>
    <phoneticPr fontId="6" type="noConversion"/>
  </si>
  <si>
    <t>%C&amp;N (NH and NY): % carbon and nitrogen for NH and NY sites</t>
    <phoneticPr fontId="6" type="noConversion"/>
  </si>
  <si>
    <t>CA (mass, cations): Data from Ben Rau's CA sites that were used in the Levine et al. paper.</t>
    <phoneticPr fontId="6" type="noConversion"/>
  </si>
  <si>
    <t>NV (mass, cations): Data from Ben Rau's NV sites that were used in the Levine et al. paper.</t>
    <phoneticPr fontId="6" type="noConversion"/>
  </si>
  <si>
    <t>Whole: inner + outer samples (the entirety of the rotary core sample)</t>
    <phoneticPr fontId="6" type="noConversion"/>
  </si>
  <si>
    <t>Spoon: contamination sample comprised of the loose material at the bottom of the core hole, collected after a core was removed.</t>
    <phoneticPr fontId="6" type="noConversion"/>
  </si>
  <si>
    <t xml:space="preserve">Cardboard: contamination sample comprised of the loose material that fell into the core hole as the rotary corer was inserted. </t>
    <phoneticPr fontId="6" type="noConversion"/>
  </si>
  <si>
    <t>Contamination sample: the spoon and cardboard samples collected at each depth increment of a single core hole.</t>
    <phoneticPr fontId="6" type="noConversion"/>
  </si>
  <si>
    <t>Pit: sample collected from a quantitative soil pit.</t>
    <phoneticPr fontId="6" type="noConversion"/>
  </si>
  <si>
    <t xml:space="preserve">Core: sample collected with a rotary corer. </t>
    <phoneticPr fontId="6" type="noConversion"/>
  </si>
  <si>
    <t>Sites:</t>
    <phoneticPr fontId="6" type="noConversion"/>
  </si>
  <si>
    <t>Stand:</t>
    <phoneticPr fontId="6" type="noConversion"/>
  </si>
  <si>
    <t xml:space="preserve">Plot: </t>
    <phoneticPr fontId="6" type="noConversion"/>
  </si>
  <si>
    <t>Core:</t>
    <phoneticPr fontId="6" type="noConversion"/>
  </si>
  <si>
    <t>Type:</t>
    <phoneticPr fontId="6" type="noConversion"/>
  </si>
  <si>
    <t>CA = Tahoe National Forest, CA</t>
    <phoneticPr fontId="6" type="noConversion"/>
  </si>
  <si>
    <t>NV = Humboldt-Toiyabe National Forest, NV</t>
    <phoneticPr fontId="6" type="noConversion"/>
  </si>
</sst>
</file>

<file path=xl/styles.xml><?xml version="1.0" encoding="utf-8"?>
<styleSheet xmlns="http://schemas.openxmlformats.org/spreadsheetml/2006/main">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8" formatCode="0.00000000"/>
    <numFmt numFmtId="169" formatCode="0.0%"/>
    <numFmt numFmtId="170" formatCode="0.0"/>
    <numFmt numFmtId="171" formatCode="0.000"/>
  </numFmts>
  <fonts count="14">
    <font>
      <sz val="10"/>
      <name val="Verdana"/>
    </font>
    <font>
      <b/>
      <sz val="10"/>
      <name val="Verdana"/>
    </font>
    <font>
      <sz val="10"/>
      <name val="Verdana"/>
    </font>
    <font>
      <b/>
      <sz val="10"/>
      <name val="Verdana"/>
    </font>
    <font>
      <sz val="10"/>
      <name val="Verdana"/>
    </font>
    <font>
      <b/>
      <sz val="10"/>
      <name val="Verdana"/>
    </font>
    <font>
      <sz val="8"/>
      <name val="Verdana"/>
    </font>
    <font>
      <b/>
      <sz val="10"/>
      <name val="Arial"/>
      <family val="2"/>
    </font>
    <font>
      <sz val="10"/>
      <name val="Arial"/>
    </font>
    <font>
      <sz val="11"/>
      <color indexed="16"/>
      <name val="Calibri"/>
      <family val="2"/>
    </font>
    <font>
      <sz val="10"/>
      <color indexed="10"/>
      <name val="Verdana"/>
    </font>
    <font>
      <b/>
      <sz val="12"/>
      <name val="Arial"/>
    </font>
    <font>
      <sz val="12"/>
      <name val="Arial"/>
    </font>
    <font>
      <sz val="12"/>
      <color indexed="8"/>
      <name val="Arial"/>
    </font>
  </fonts>
  <fills count="9">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indexed="44"/>
        <bgColor indexed="64"/>
      </patternFill>
    </fill>
    <fill>
      <patternFill patternType="solid">
        <fgColor indexed="41"/>
        <bgColor indexed="64"/>
      </patternFill>
    </fill>
    <fill>
      <patternFill patternType="solid">
        <fgColor indexed="55"/>
        <bgColor indexed="64"/>
      </patternFill>
    </fill>
    <fill>
      <patternFill patternType="solid">
        <fgColor indexed="23"/>
        <bgColor indexed="64"/>
      </patternFill>
    </fill>
    <fill>
      <patternFill patternType="solid">
        <fgColor indexed="51"/>
        <bgColor indexed="64"/>
      </patternFill>
    </fill>
  </fills>
  <borders count="37">
    <border>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8"/>
      </top>
      <bottom/>
      <diagonal/>
    </border>
    <border>
      <left style="medium">
        <color indexed="64"/>
      </left>
      <right style="medium">
        <color indexed="64"/>
      </right>
      <top style="medium">
        <color indexed="8"/>
      </top>
      <bottom/>
      <diagonal/>
    </border>
    <border>
      <left style="medium">
        <color indexed="64"/>
      </left>
      <right style="medium">
        <color indexed="64"/>
      </right>
      <top/>
      <bottom/>
      <diagonal/>
    </border>
    <border>
      <left style="medium">
        <color indexed="8"/>
      </left>
      <right style="medium">
        <color indexed="8"/>
      </right>
      <top/>
      <bottom/>
      <diagonal/>
    </border>
    <border>
      <left/>
      <right style="medium">
        <color indexed="64"/>
      </right>
      <top style="medium">
        <color indexed="8"/>
      </top>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8"/>
      </left>
      <right style="medium">
        <color indexed="64"/>
      </right>
      <top style="medium">
        <color indexed="64"/>
      </top>
      <bottom/>
      <diagonal/>
    </border>
    <border>
      <left style="medium">
        <color indexed="8"/>
      </left>
      <right style="medium">
        <color indexed="64"/>
      </right>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style="medium">
        <color indexed="8"/>
      </bottom>
      <diagonal/>
    </border>
    <border>
      <left style="medium">
        <color indexed="64"/>
      </left>
      <right style="medium">
        <color indexed="64"/>
      </right>
      <top style="medium">
        <color indexed="64"/>
      </top>
      <bottom style="medium">
        <color indexed="8"/>
      </bottom>
      <diagonal/>
    </border>
    <border>
      <left style="medium">
        <color indexed="8"/>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s>
  <cellStyleXfs count="2">
    <xf numFmtId="0" fontId="0" fillId="0" borderId="0"/>
    <xf numFmtId="0" fontId="9" fillId="3" borderId="0" applyNumberFormat="0" applyBorder="0" applyAlignment="0" applyProtection="0"/>
  </cellStyleXfs>
  <cellXfs count="165">
    <xf numFmtId="0" fontId="0" fillId="0" borderId="0" xfId="0"/>
    <xf numFmtId="0" fontId="5" fillId="0" borderId="0" xfId="0" applyFont="1" applyAlignment="1">
      <alignment horizontal="center"/>
    </xf>
    <xf numFmtId="0" fontId="7" fillId="0" borderId="0" xfId="0" applyFont="1" applyFill="1" applyBorder="1" applyAlignment="1">
      <alignment horizontal="center"/>
    </xf>
    <xf numFmtId="0" fontId="7" fillId="2" borderId="0" xfId="0" applyFont="1" applyFill="1" applyBorder="1" applyAlignment="1">
      <alignment horizontal="center"/>
    </xf>
    <xf numFmtId="0" fontId="0" fillId="0" borderId="0" xfId="0" applyFont="1"/>
    <xf numFmtId="0" fontId="0" fillId="0" borderId="0" xfId="0" applyFont="1" applyFill="1" applyBorder="1" applyAlignment="1"/>
    <xf numFmtId="0" fontId="0" fillId="0" borderId="0" xfId="0" applyFill="1" applyBorder="1" applyAlignment="1"/>
    <xf numFmtId="49" fontId="8" fillId="0" borderId="0" xfId="0" applyNumberFormat="1" applyFont="1" applyBorder="1"/>
    <xf numFmtId="0" fontId="0" fillId="0" borderId="0" xfId="0" quotePrefix="1"/>
    <xf numFmtId="49" fontId="0" fillId="0" borderId="0" xfId="0" applyNumberFormat="1" applyBorder="1"/>
    <xf numFmtId="0" fontId="0" fillId="0" borderId="0" xfId="0" applyBorder="1"/>
    <xf numFmtId="0" fontId="0" fillId="0" borderId="0" xfId="0" quotePrefix="1" applyNumberFormat="1" applyBorder="1"/>
    <xf numFmtId="0" fontId="0" fillId="0" borderId="0" xfId="0" applyFill="1" applyBorder="1"/>
    <xf numFmtId="0" fontId="0" fillId="0" borderId="0" xfId="0" applyFill="1" applyBorder="1" applyAlignment="1">
      <alignment horizontal="right"/>
    </xf>
    <xf numFmtId="0" fontId="0" fillId="0" borderId="0" xfId="0" quotePrefix="1" applyFill="1" applyBorder="1"/>
    <xf numFmtId="16" fontId="0" fillId="0" borderId="0" xfId="0" quotePrefix="1" applyNumberFormat="1" applyFill="1" applyBorder="1"/>
    <xf numFmtId="1" fontId="0" fillId="0" borderId="0" xfId="0" applyNumberFormat="1" applyFill="1"/>
    <xf numFmtId="0" fontId="0" fillId="0" borderId="0" xfId="0" quotePrefix="1" applyBorder="1"/>
    <xf numFmtId="16" fontId="0" fillId="0" borderId="0" xfId="0" quotePrefix="1" applyNumberFormat="1" applyBorder="1"/>
    <xf numFmtId="0" fontId="4" fillId="0" borderId="0" xfId="0" applyFont="1"/>
    <xf numFmtId="0" fontId="3" fillId="0" borderId="0" xfId="0" applyFont="1" applyFill="1"/>
    <xf numFmtId="0" fontId="3" fillId="0" borderId="0" xfId="0" applyNumberFormat="1" applyFont="1" applyFill="1"/>
    <xf numFmtId="0" fontId="0" fillId="0" borderId="0" xfId="0" applyFill="1"/>
    <xf numFmtId="16" fontId="0" fillId="0" borderId="0" xfId="0" applyNumberFormat="1" applyFill="1"/>
    <xf numFmtId="0" fontId="0" fillId="0" borderId="0" xfId="0" quotePrefix="1" applyNumberFormat="1" applyFill="1"/>
    <xf numFmtId="0" fontId="0" fillId="0" borderId="0" xfId="0" quotePrefix="1" applyFill="1"/>
    <xf numFmtId="16" fontId="0" fillId="0" borderId="0" xfId="0" quotePrefix="1" applyNumberFormat="1" applyFill="1"/>
    <xf numFmtId="0" fontId="4" fillId="0" borderId="0" xfId="0" applyFont="1" applyFill="1"/>
    <xf numFmtId="0" fontId="4" fillId="0" borderId="0" xfId="0" quotePrefix="1" applyNumberFormat="1" applyFont="1" applyFill="1"/>
    <xf numFmtId="168" fontId="4" fillId="0" borderId="0" xfId="0" quotePrefix="1" applyNumberFormat="1" applyFont="1" applyFill="1"/>
    <xf numFmtId="0" fontId="4" fillId="0" borderId="0" xfId="0" applyFont="1" applyFill="1" applyAlignment="1">
      <alignment horizontal="right"/>
    </xf>
    <xf numFmtId="0" fontId="4" fillId="0" borderId="0" xfId="0" quotePrefix="1" applyNumberFormat="1" applyFont="1" applyFill="1" applyBorder="1" applyAlignment="1">
      <alignment horizontal="right"/>
    </xf>
    <xf numFmtId="0" fontId="4" fillId="0" borderId="0" xfId="0" quotePrefix="1" applyNumberFormat="1" applyFont="1" applyFill="1" applyBorder="1" applyAlignment="1">
      <alignment horizontal="left"/>
    </xf>
    <xf numFmtId="0" fontId="4" fillId="0" borderId="0" xfId="0" applyNumberFormat="1" applyFont="1" applyFill="1" applyBorder="1" applyAlignment="1">
      <alignment horizontal="left"/>
    </xf>
    <xf numFmtId="168" fontId="4" fillId="0" borderId="0" xfId="0" applyNumberFormat="1" applyFont="1" applyFill="1" applyBorder="1" applyAlignment="1">
      <alignment horizontal="right"/>
    </xf>
    <xf numFmtId="1" fontId="0" fillId="0" borderId="0" xfId="0" applyNumberFormat="1"/>
    <xf numFmtId="0" fontId="7" fillId="3" borderId="0" xfId="0" applyFont="1" applyFill="1" applyBorder="1" applyAlignment="1">
      <alignment horizontal="center"/>
    </xf>
    <xf numFmtId="0" fontId="1" fillId="0" borderId="0" xfId="0" applyFont="1" applyBorder="1" applyAlignment="1">
      <alignment horizontal="center" vertical="center"/>
    </xf>
    <xf numFmtId="0" fontId="1" fillId="2" borderId="0" xfId="0" applyFont="1" applyFill="1" applyBorder="1" applyAlignment="1">
      <alignment horizontal="center" vertical="center"/>
    </xf>
    <xf numFmtId="0" fontId="2" fillId="0" borderId="0" xfId="0" applyFont="1"/>
    <xf numFmtId="0" fontId="2" fillId="0" borderId="0" xfId="0" applyFont="1" applyBorder="1"/>
    <xf numFmtId="0" fontId="1" fillId="0" borderId="0" xfId="0" applyFont="1" applyBorder="1"/>
    <xf numFmtId="0" fontId="1" fillId="0" borderId="0" xfId="0" applyFont="1"/>
    <xf numFmtId="0" fontId="1" fillId="3" borderId="0" xfId="0" applyFont="1" applyFill="1" applyBorder="1" applyAlignment="1">
      <alignment horizontal="center" vertical="center"/>
    </xf>
    <xf numFmtId="15" fontId="0" fillId="0" borderId="0" xfId="0" applyNumberFormat="1" applyFill="1" applyBorder="1"/>
    <xf numFmtId="0" fontId="10" fillId="0" borderId="0" xfId="0" applyFont="1" applyFill="1" applyBorder="1"/>
    <xf numFmtId="0" fontId="0" fillId="0" borderId="0" xfId="0" applyNumberFormat="1" applyFill="1" applyBorder="1"/>
    <xf numFmtId="15" fontId="10" fillId="0" borderId="0" xfId="0" applyNumberFormat="1" applyFont="1" applyFill="1" applyBorder="1"/>
    <xf numFmtId="0" fontId="1" fillId="0" borderId="0" xfId="0" applyFont="1" applyAlignment="1">
      <alignment horizontal="center"/>
    </xf>
    <xf numFmtId="0" fontId="7" fillId="5" borderId="0" xfId="0" applyFont="1" applyFill="1" applyBorder="1" applyAlignment="1">
      <alignment horizontal="center"/>
    </xf>
    <xf numFmtId="10" fontId="0" fillId="0" borderId="0" xfId="0" applyNumberFormat="1"/>
    <xf numFmtId="0" fontId="2" fillId="0" borderId="0" xfId="0" applyFont="1" applyAlignment="1">
      <alignment horizontal="center"/>
    </xf>
    <xf numFmtId="0" fontId="2" fillId="0" borderId="0" xfId="0" applyFont="1" applyFill="1" applyBorder="1" applyAlignment="1">
      <alignment horizontal="center"/>
    </xf>
    <xf numFmtId="0" fontId="1" fillId="4" borderId="0" xfId="0" applyFont="1" applyFill="1" applyBorder="1" applyAlignment="1">
      <alignment horizontal="center" vertical="center"/>
    </xf>
    <xf numFmtId="169" fontId="0" fillId="0" borderId="0" xfId="0" applyNumberFormat="1" applyBorder="1"/>
    <xf numFmtId="2" fontId="1" fillId="0" borderId="0" xfId="0" applyNumberFormat="1" applyFont="1" applyFill="1"/>
    <xf numFmtId="1" fontId="1" fillId="0" borderId="0" xfId="0" applyNumberFormat="1" applyFont="1" applyFill="1"/>
    <xf numFmtId="0" fontId="0" fillId="6" borderId="0" xfId="0" applyFill="1" applyBorder="1"/>
    <xf numFmtId="0" fontId="2" fillId="6" borderId="0" xfId="0" applyFont="1" applyFill="1" applyBorder="1"/>
    <xf numFmtId="169" fontId="0" fillId="6" borderId="0" xfId="0" applyNumberFormat="1" applyFill="1" applyBorder="1"/>
    <xf numFmtId="0" fontId="1" fillId="6" borderId="0" xfId="0" applyFont="1" applyFill="1" applyBorder="1"/>
    <xf numFmtId="0" fontId="1" fillId="6" borderId="0" xfId="0" applyFont="1" applyFill="1"/>
    <xf numFmtId="1" fontId="1" fillId="0" borderId="0" xfId="0" applyNumberFormat="1" applyFont="1"/>
    <xf numFmtId="2" fontId="0" fillId="0" borderId="0" xfId="0" applyNumberFormat="1" applyFill="1" applyBorder="1"/>
    <xf numFmtId="1" fontId="0" fillId="0" borderId="0" xfId="0" applyNumberFormat="1" applyFill="1" applyBorder="1"/>
    <xf numFmtId="10" fontId="0" fillId="0" borderId="0" xfId="0" applyNumberFormat="1" applyFill="1" applyBorder="1"/>
    <xf numFmtId="2" fontId="2" fillId="0" borderId="0" xfId="0" applyNumberFormat="1" applyFont="1" applyFill="1" applyBorder="1"/>
    <xf numFmtId="2" fontId="1" fillId="0" borderId="0" xfId="0" applyNumberFormat="1" applyFont="1" applyFill="1" applyBorder="1"/>
    <xf numFmtId="1" fontId="1" fillId="0" borderId="0" xfId="0" applyNumberFormat="1" applyFont="1" applyFill="1" applyBorder="1"/>
    <xf numFmtId="0" fontId="1" fillId="0" borderId="0" xfId="0" applyFont="1" applyFill="1" applyBorder="1"/>
    <xf numFmtId="2" fontId="0" fillId="6" borderId="0" xfId="0" applyNumberFormat="1" applyFill="1"/>
    <xf numFmtId="1" fontId="0" fillId="7" borderId="0" xfId="0" applyNumberFormat="1" applyFill="1"/>
    <xf numFmtId="10" fontId="0" fillId="6" borderId="0" xfId="0" applyNumberFormat="1" applyFill="1" applyBorder="1"/>
    <xf numFmtId="2" fontId="2" fillId="6" borderId="0" xfId="0" applyNumberFormat="1" applyFont="1" applyFill="1" applyBorder="1"/>
    <xf numFmtId="170" fontId="0" fillId="6" borderId="0" xfId="0" applyNumberFormat="1" applyFill="1"/>
    <xf numFmtId="1" fontId="1" fillId="7" borderId="0" xfId="0" applyNumberFormat="1" applyFont="1" applyFill="1"/>
    <xf numFmtId="0" fontId="0" fillId="6" borderId="0" xfId="0" applyNumberFormat="1" applyFill="1" applyBorder="1"/>
    <xf numFmtId="2" fontId="1" fillId="6" borderId="0" xfId="0" applyNumberFormat="1" applyFont="1" applyFill="1" applyBorder="1"/>
    <xf numFmtId="2" fontId="10" fillId="6" borderId="0" xfId="0" applyNumberFormat="1" applyFont="1" applyFill="1"/>
    <xf numFmtId="171" fontId="8" fillId="6" borderId="0" xfId="0" applyNumberFormat="1" applyFont="1" applyFill="1" applyBorder="1" applyAlignment="1">
      <alignment horizontal="right"/>
    </xf>
    <xf numFmtId="15" fontId="0" fillId="6" borderId="0" xfId="0" applyNumberFormat="1" applyFill="1" applyBorder="1"/>
    <xf numFmtId="2" fontId="10" fillId="0" borderId="0" xfId="0" applyNumberFormat="1" applyFont="1" applyBorder="1"/>
    <xf numFmtId="0" fontId="10" fillId="0" borderId="0" xfId="0" applyNumberFormat="1" applyFont="1" applyFill="1" applyBorder="1"/>
    <xf numFmtId="2" fontId="0" fillId="0" borderId="0" xfId="0" applyNumberFormat="1" applyBorder="1"/>
    <xf numFmtId="1" fontId="0" fillId="0" borderId="0" xfId="0" applyNumberFormat="1" applyBorder="1"/>
    <xf numFmtId="2" fontId="1" fillId="0" borderId="0" xfId="0" applyNumberFormat="1" applyFont="1" applyBorder="1"/>
    <xf numFmtId="1" fontId="1" fillId="0" borderId="0" xfId="0" applyNumberFormat="1" applyFont="1" applyBorder="1"/>
    <xf numFmtId="15" fontId="1" fillId="0" borderId="0" xfId="0" applyNumberFormat="1" applyFont="1" applyBorder="1"/>
    <xf numFmtId="2" fontId="0" fillId="0" borderId="0" xfId="0" applyNumberFormat="1" applyFill="1"/>
    <xf numFmtId="2" fontId="0" fillId="0" borderId="0" xfId="0" applyNumberFormat="1"/>
    <xf numFmtId="2" fontId="1" fillId="0" borderId="0" xfId="0" applyNumberFormat="1" applyFont="1"/>
    <xf numFmtId="0" fontId="1" fillId="0" borderId="2" xfId="0" applyFont="1" applyBorder="1" applyAlignment="1">
      <alignment horizontal="center"/>
    </xf>
    <xf numFmtId="0" fontId="1" fillId="0" borderId="3" xfId="0" applyFont="1" applyBorder="1" applyAlignment="1">
      <alignment horizontal="center"/>
    </xf>
    <xf numFmtId="0" fontId="1" fillId="0" borderId="4" xfId="0" applyFont="1" applyBorder="1" applyAlignment="1">
      <alignment horizontal="center"/>
    </xf>
    <xf numFmtId="0" fontId="0" fillId="0" borderId="5" xfId="0" applyBorder="1"/>
    <xf numFmtId="0" fontId="0" fillId="0" borderId="6" xfId="0" applyBorder="1"/>
    <xf numFmtId="0" fontId="0" fillId="0" borderId="6" xfId="0" quotePrefix="1" applyBorder="1"/>
    <xf numFmtId="0" fontId="0" fillId="0" borderId="7" xfId="0" quotePrefix="1" applyBorder="1"/>
    <xf numFmtId="0" fontId="10" fillId="3" borderId="0" xfId="0" applyFont="1" applyFill="1"/>
    <xf numFmtId="0" fontId="0" fillId="0" borderId="8" xfId="0" applyBorder="1"/>
    <xf numFmtId="0" fontId="0" fillId="3" borderId="0" xfId="0" applyFill="1" applyBorder="1"/>
    <xf numFmtId="0" fontId="0" fillId="3" borderId="0" xfId="0" quotePrefix="1" applyFill="1" applyBorder="1"/>
    <xf numFmtId="0" fontId="0" fillId="3" borderId="9" xfId="0" applyFill="1" applyBorder="1"/>
    <xf numFmtId="0" fontId="0" fillId="8" borderId="0" xfId="0" applyFill="1"/>
    <xf numFmtId="0" fontId="0" fillId="0" borderId="10" xfId="0" applyBorder="1"/>
    <xf numFmtId="0" fontId="0" fillId="0" borderId="11" xfId="0" applyBorder="1"/>
    <xf numFmtId="0" fontId="0" fillId="0" borderId="12" xfId="0" applyBorder="1"/>
    <xf numFmtId="0" fontId="0" fillId="0" borderId="7" xfId="0" applyBorder="1"/>
    <xf numFmtId="0" fontId="0" fillId="8" borderId="11" xfId="0" applyFill="1" applyBorder="1"/>
    <xf numFmtId="0" fontId="0" fillId="8" borderId="12" xfId="0" applyFill="1" applyBorder="1"/>
    <xf numFmtId="0" fontId="0" fillId="8" borderId="0" xfId="0" applyFill="1" applyBorder="1"/>
    <xf numFmtId="16" fontId="0" fillId="8" borderId="0" xfId="0" quotePrefix="1" applyNumberFormat="1" applyFill="1" applyBorder="1"/>
    <xf numFmtId="0" fontId="0" fillId="8" borderId="9" xfId="0" applyFill="1" applyBorder="1"/>
    <xf numFmtId="0" fontId="0" fillId="0" borderId="9" xfId="0" applyBorder="1"/>
    <xf numFmtId="0" fontId="0" fillId="3" borderId="11" xfId="0" applyFill="1" applyBorder="1"/>
    <xf numFmtId="0" fontId="0" fillId="3" borderId="12" xfId="0" applyFill="1" applyBorder="1"/>
    <xf numFmtId="0" fontId="0" fillId="8" borderId="0" xfId="0" quotePrefix="1" applyFill="1" applyBorder="1"/>
    <xf numFmtId="0" fontId="11" fillId="0" borderId="28" xfId="0" applyFont="1" applyBorder="1" applyAlignment="1">
      <alignment vertical="top" wrapText="1"/>
    </xf>
    <xf numFmtId="0" fontId="12" fillId="0" borderId="29" xfId="0" applyFont="1" applyBorder="1" applyAlignment="1">
      <alignment vertical="top" wrapText="1"/>
    </xf>
    <xf numFmtId="0" fontId="12" fillId="0" borderId="14" xfId="0" applyFont="1" applyBorder="1"/>
    <xf numFmtId="0" fontId="12" fillId="0" borderId="15" xfId="0" applyFont="1" applyBorder="1"/>
    <xf numFmtId="0" fontId="7" fillId="0" borderId="0" xfId="0" applyFont="1" applyAlignment="1"/>
    <xf numFmtId="0" fontId="12" fillId="0" borderId="27" xfId="0" applyFont="1" applyBorder="1"/>
    <xf numFmtId="0" fontId="11" fillId="0" borderId="18" xfId="0" applyFont="1" applyBorder="1" applyAlignment="1">
      <alignment vertical="top" wrapText="1"/>
    </xf>
    <xf numFmtId="0" fontId="12" fillId="0" borderId="26" xfId="0" applyFont="1" applyBorder="1" applyAlignment="1">
      <alignment vertical="top" wrapText="1"/>
    </xf>
    <xf numFmtId="0" fontId="11" fillId="0" borderId="19" xfId="0" applyFont="1" applyBorder="1" applyAlignment="1">
      <alignment vertical="top" wrapText="1"/>
    </xf>
    <xf numFmtId="0" fontId="13" fillId="0" borderId="20" xfId="0" applyFont="1" applyBorder="1" applyAlignment="1">
      <alignment vertical="top" wrapText="1"/>
    </xf>
    <xf numFmtId="0" fontId="11" fillId="0" borderId="17" xfId="0" applyFont="1" applyBorder="1" applyAlignment="1">
      <alignment vertical="top" wrapText="1"/>
    </xf>
    <xf numFmtId="0" fontId="11" fillId="0" borderId="1" xfId="0" applyFont="1" applyBorder="1" applyAlignment="1">
      <alignment vertical="top" wrapText="1"/>
    </xf>
    <xf numFmtId="0" fontId="13" fillId="0" borderId="16" xfId="0" applyFont="1" applyFill="1" applyBorder="1" applyAlignment="1">
      <alignment vertical="top" wrapText="1"/>
    </xf>
    <xf numFmtId="0" fontId="7" fillId="0" borderId="1" xfId="0" applyFont="1" applyBorder="1" applyAlignment="1"/>
    <xf numFmtId="0" fontId="13" fillId="0" borderId="1" xfId="0" applyFont="1" applyBorder="1" applyAlignment="1">
      <alignment vertical="top" wrapText="1"/>
    </xf>
    <xf numFmtId="0" fontId="7" fillId="0" borderId="0" xfId="0" applyFont="1" applyBorder="1" applyAlignment="1"/>
    <xf numFmtId="0" fontId="12" fillId="0" borderId="15" xfId="0" applyFont="1" applyBorder="1" applyAlignment="1">
      <alignment vertical="top" wrapText="1"/>
    </xf>
    <xf numFmtId="0" fontId="12" fillId="0" borderId="26" xfId="0" applyFont="1" applyBorder="1"/>
    <xf numFmtId="0" fontId="12" fillId="0" borderId="32" xfId="0" applyFont="1" applyBorder="1" applyAlignment="1">
      <alignment wrapText="1"/>
    </xf>
    <xf numFmtId="0" fontId="11" fillId="0" borderId="30" xfId="0" applyFont="1" applyBorder="1" applyAlignment="1">
      <alignment vertical="top" wrapText="1"/>
    </xf>
    <xf numFmtId="0" fontId="12" fillId="0" borderId="31" xfId="0" applyFont="1" applyBorder="1" applyAlignment="1">
      <alignment vertical="top" wrapText="1"/>
    </xf>
    <xf numFmtId="0" fontId="12" fillId="0" borderId="15" xfId="0" applyFont="1" applyBorder="1" applyAlignment="1">
      <alignment wrapText="1"/>
    </xf>
    <xf numFmtId="0" fontId="0" fillId="0" borderId="15" xfId="0" applyBorder="1"/>
    <xf numFmtId="0" fontId="12" fillId="0" borderId="36" xfId="0" applyFont="1" applyBorder="1" applyAlignment="1">
      <alignment vertical="top" wrapText="1"/>
    </xf>
    <xf numFmtId="0" fontId="12" fillId="0" borderId="34" xfId="0" applyFont="1" applyBorder="1" applyAlignment="1">
      <alignment vertical="top" wrapText="1"/>
    </xf>
    <xf numFmtId="0" fontId="7" fillId="0" borderId="33" xfId="0" applyFont="1" applyBorder="1" applyAlignment="1"/>
    <xf numFmtId="0" fontId="11" fillId="0" borderId="13" xfId="0" applyFont="1" applyBorder="1" applyAlignment="1">
      <alignment vertical="top" wrapText="1"/>
    </xf>
    <xf numFmtId="0" fontId="11" fillId="0" borderId="0" xfId="0" applyFont="1" applyBorder="1" applyAlignment="1">
      <alignment vertical="top" wrapText="1"/>
    </xf>
    <xf numFmtId="0" fontId="11" fillId="0" borderId="35" xfId="0" applyFont="1" applyBorder="1" applyAlignment="1">
      <alignment vertical="top" wrapText="1"/>
    </xf>
    <xf numFmtId="0" fontId="12" fillId="0" borderId="25" xfId="0" applyFont="1" applyBorder="1" applyAlignment="1">
      <alignment vertical="top" wrapText="1"/>
    </xf>
    <xf numFmtId="0" fontId="11" fillId="0" borderId="35" xfId="0" applyFont="1" applyFill="1" applyBorder="1" applyAlignment="1">
      <alignment vertical="top" wrapText="1"/>
    </xf>
    <xf numFmtId="0" fontId="12" fillId="0" borderId="25" xfId="0" applyFont="1" applyBorder="1"/>
    <xf numFmtId="0" fontId="12" fillId="0" borderId="23" xfId="0" applyFont="1" applyBorder="1" applyAlignment="1">
      <alignment vertical="top" wrapText="1"/>
    </xf>
    <xf numFmtId="0" fontId="12" fillId="0" borderId="18" xfId="0" applyFont="1" applyBorder="1" applyAlignment="1">
      <alignment vertical="top" wrapText="1"/>
    </xf>
    <xf numFmtId="0" fontId="13" fillId="0" borderId="16" xfId="0" applyFont="1" applyBorder="1" applyAlignment="1">
      <alignment vertical="top" wrapText="1"/>
    </xf>
    <xf numFmtId="0" fontId="13" fillId="0" borderId="15" xfId="0" applyFont="1" applyFill="1" applyBorder="1" applyAlignment="1">
      <alignment vertical="top" wrapText="1"/>
    </xf>
    <xf numFmtId="0" fontId="0" fillId="0" borderId="15" xfId="0" applyBorder="1" applyAlignment="1">
      <alignment wrapText="1"/>
    </xf>
    <xf numFmtId="0" fontId="11" fillId="0" borderId="15" xfId="0" applyFont="1" applyBorder="1" applyAlignment="1">
      <alignment wrapText="1"/>
    </xf>
    <xf numFmtId="0" fontId="1" fillId="0" borderId="15" xfId="0" applyFont="1" applyBorder="1"/>
    <xf numFmtId="0" fontId="1" fillId="0" borderId="15" xfId="0" applyFont="1" applyBorder="1" applyAlignment="1">
      <alignment wrapText="1"/>
    </xf>
    <xf numFmtId="0" fontId="0" fillId="0" borderId="33" xfId="0" applyBorder="1" applyAlignment="1"/>
    <xf numFmtId="0" fontId="0" fillId="0" borderId="23" xfId="0" applyBorder="1" applyAlignment="1">
      <alignment wrapText="1"/>
    </xf>
    <xf numFmtId="0" fontId="11" fillId="0" borderId="13" xfId="0" applyFont="1" applyBorder="1" applyAlignment="1">
      <alignment vertical="top" wrapText="1"/>
    </xf>
    <xf numFmtId="0" fontId="7" fillId="0" borderId="0" xfId="0" applyFont="1" applyBorder="1" applyAlignment="1">
      <alignment vertical="top" wrapText="1"/>
    </xf>
    <xf numFmtId="0" fontId="0" fillId="0" borderId="21" xfId="0" applyBorder="1" applyAlignment="1"/>
    <xf numFmtId="0" fontId="11" fillId="0" borderId="24" xfId="0" applyFont="1" applyBorder="1" applyAlignment="1">
      <alignment vertical="top" wrapText="1"/>
    </xf>
    <xf numFmtId="0" fontId="0" fillId="0" borderId="22" xfId="0" applyBorder="1" applyAlignment="1">
      <alignment vertical="top" wrapText="1"/>
    </xf>
    <xf numFmtId="0" fontId="1" fillId="0" borderId="0" xfId="0" applyFont="1" applyAlignment="1">
      <alignment horizontal="center"/>
    </xf>
  </cellXfs>
  <cellStyles count="2">
    <cellStyle name="Bad" xfId="1"/>
    <cellStyle name="Normal" xfId="0" builtinId="0"/>
  </cellStyles>
  <dxfs count="0"/>
  <tableStyles count="0" defaultTableStyle="TableStyleMedium9"/>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4" Type="http://schemas.openxmlformats.org/officeDocument/2006/relationships/worksheet" Target="worksheets/sheet4.xml"/><Relationship Id="rId10" Type="http://schemas.openxmlformats.org/officeDocument/2006/relationships/calcChain" Target="calcChain.xml"/><Relationship Id="rId5" Type="http://schemas.openxmlformats.org/officeDocument/2006/relationships/worksheet" Target="worksheets/sheet5.xml"/><Relationship Id="rId7" Type="http://schemas.openxmlformats.org/officeDocument/2006/relationships/theme" Target="theme/theme1.xml"/><Relationship Id="rId1" Type="http://schemas.openxmlformats.org/officeDocument/2006/relationships/worksheet" Target="worksheets/sheet1.xml"/><Relationship Id="rId2" Type="http://schemas.openxmlformats.org/officeDocument/2006/relationships/worksheet" Target="worksheets/sheet2.xml"/><Relationship Id="rId9" Type="http://schemas.openxmlformats.org/officeDocument/2006/relationships/sharedStrings" Target="sharedStrings.xml"/><Relationship Id="rId3" Type="http://schemas.openxmlformats.org/officeDocument/2006/relationships/worksheet" Target="worksheets/sheet3.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B50"/>
  <sheetViews>
    <sheetView tabSelected="1" workbookViewId="0">
      <selection activeCell="B1" sqref="B1"/>
    </sheetView>
  </sheetViews>
  <sheetFormatPr baseColWidth="10" defaultRowHeight="13"/>
  <cols>
    <col min="1" max="1" width="21" customWidth="1"/>
    <col min="2" max="2" width="74.42578125" customWidth="1"/>
  </cols>
  <sheetData>
    <row r="1" spans="1:2" ht="17" customHeight="1" thickBot="1">
      <c r="A1" s="117" t="s">
        <v>278</v>
      </c>
      <c r="B1" s="118" t="s">
        <v>316</v>
      </c>
    </row>
    <row r="2" spans="1:2" ht="15">
      <c r="A2" s="159" t="s">
        <v>234</v>
      </c>
      <c r="B2" s="119" t="s">
        <v>318</v>
      </c>
    </row>
    <row r="3" spans="1:2" ht="30">
      <c r="A3" s="160"/>
      <c r="B3" s="138" t="s">
        <v>230</v>
      </c>
    </row>
    <row r="4" spans="1:2" ht="16" thickBot="1">
      <c r="A4" s="161"/>
      <c r="B4" s="122" t="s">
        <v>313</v>
      </c>
    </row>
    <row r="5" spans="1:2" ht="37" customHeight="1" thickBot="1">
      <c r="A5" s="123" t="s">
        <v>235</v>
      </c>
      <c r="B5" s="124" t="s">
        <v>317</v>
      </c>
    </row>
    <row r="6" spans="1:2" ht="15">
      <c r="A6" s="162" t="s">
        <v>233</v>
      </c>
      <c r="B6" s="148" t="s">
        <v>318</v>
      </c>
    </row>
    <row r="7" spans="1:2" ht="16" thickBot="1">
      <c r="A7" s="163"/>
      <c r="B7" s="149" t="s">
        <v>314</v>
      </c>
    </row>
    <row r="8" spans="1:2" ht="91" thickBot="1">
      <c r="A8" s="125" t="s">
        <v>240</v>
      </c>
      <c r="B8" s="126" t="s">
        <v>315</v>
      </c>
    </row>
    <row r="9" spans="1:2" ht="30">
      <c r="A9" s="127" t="s">
        <v>241</v>
      </c>
      <c r="B9" s="150" t="s">
        <v>309</v>
      </c>
    </row>
    <row r="10" spans="1:2" ht="45">
      <c r="A10" s="128"/>
      <c r="B10" s="129" t="s">
        <v>310</v>
      </c>
    </row>
    <row r="11" spans="1:2" ht="45">
      <c r="A11" s="128"/>
      <c r="B11" s="129" t="s">
        <v>312</v>
      </c>
    </row>
    <row r="12" spans="1:2" ht="15">
      <c r="A12" s="130"/>
      <c r="B12" s="151" t="s">
        <v>311</v>
      </c>
    </row>
    <row r="13" spans="1:2" ht="90">
      <c r="A13" s="130"/>
      <c r="B13" s="131" t="s">
        <v>308</v>
      </c>
    </row>
    <row r="14" spans="1:2" ht="76" thickBot="1">
      <c r="A14" s="142"/>
      <c r="B14" s="152" t="s">
        <v>327</v>
      </c>
    </row>
    <row r="15" spans="1:2" ht="16" thickBot="1">
      <c r="A15" s="125" t="s">
        <v>236</v>
      </c>
      <c r="B15" s="134" t="s">
        <v>328</v>
      </c>
    </row>
    <row r="16" spans="1:2" ht="22" customHeight="1" thickBot="1">
      <c r="A16" s="125" t="s">
        <v>237</v>
      </c>
      <c r="B16" s="135" t="s">
        <v>330</v>
      </c>
    </row>
    <row r="17" spans="1:2" ht="31" thickBot="1">
      <c r="A17" s="136" t="s">
        <v>238</v>
      </c>
      <c r="B17" s="137" t="s">
        <v>329</v>
      </c>
    </row>
    <row r="18" spans="1:2" ht="15">
      <c r="A18" s="143" t="s">
        <v>239</v>
      </c>
      <c r="B18" s="154" t="s">
        <v>343</v>
      </c>
    </row>
    <row r="19" spans="1:2" ht="15">
      <c r="A19" s="144"/>
      <c r="B19" s="120" t="s">
        <v>319</v>
      </c>
    </row>
    <row r="20" spans="1:2" ht="15">
      <c r="A20" s="132"/>
      <c r="B20" s="120" t="s">
        <v>320</v>
      </c>
    </row>
    <row r="21" spans="1:2" ht="15">
      <c r="A21" s="132"/>
      <c r="B21" s="120" t="s">
        <v>348</v>
      </c>
    </row>
    <row r="22" spans="1:2" ht="15">
      <c r="A22" s="132"/>
      <c r="B22" s="138" t="s">
        <v>349</v>
      </c>
    </row>
    <row r="23" spans="1:2">
      <c r="A23" s="132"/>
      <c r="B23" s="139"/>
    </row>
    <row r="24" spans="1:2">
      <c r="A24" s="132"/>
      <c r="B24" s="155" t="s">
        <v>344</v>
      </c>
    </row>
    <row r="25" spans="1:2">
      <c r="A25" s="132"/>
      <c r="B25" s="139" t="s">
        <v>321</v>
      </c>
    </row>
    <row r="26" spans="1:2" ht="26">
      <c r="A26" s="132"/>
      <c r="B26" s="153" t="s">
        <v>322</v>
      </c>
    </row>
    <row r="27" spans="1:2">
      <c r="A27" s="132"/>
      <c r="B27" s="139"/>
    </row>
    <row r="28" spans="1:2">
      <c r="A28" s="132"/>
      <c r="B28" s="155" t="s">
        <v>345</v>
      </c>
    </row>
    <row r="29" spans="1:2" ht="39">
      <c r="A29" s="132"/>
      <c r="B29" s="153" t="s">
        <v>323</v>
      </c>
    </row>
    <row r="30" spans="1:2">
      <c r="A30" s="132"/>
      <c r="B30" s="139"/>
    </row>
    <row r="31" spans="1:2">
      <c r="A31" s="132"/>
      <c r="B31" s="155" t="s">
        <v>346</v>
      </c>
    </row>
    <row r="32" spans="1:2">
      <c r="A32" s="132"/>
      <c r="B32" s="139" t="s">
        <v>324</v>
      </c>
    </row>
    <row r="33" spans="1:2">
      <c r="A33" s="132"/>
      <c r="B33" s="139"/>
    </row>
    <row r="34" spans="1:2">
      <c r="A34" s="132"/>
      <c r="B34" s="156" t="s">
        <v>347</v>
      </c>
    </row>
    <row r="35" spans="1:2" ht="26">
      <c r="A35" s="132"/>
      <c r="B35" s="153" t="s">
        <v>325</v>
      </c>
    </row>
    <row r="36" spans="1:2">
      <c r="A36" s="132"/>
      <c r="B36" s="153" t="s">
        <v>326</v>
      </c>
    </row>
    <row r="37" spans="1:2">
      <c r="A37" s="132"/>
      <c r="B37" s="153" t="s">
        <v>337</v>
      </c>
    </row>
    <row r="38" spans="1:2" ht="26">
      <c r="A38" s="132"/>
      <c r="B38" s="153" t="s">
        <v>338</v>
      </c>
    </row>
    <row r="39" spans="1:2" ht="26">
      <c r="A39" s="132"/>
      <c r="B39" s="153" t="s">
        <v>339</v>
      </c>
    </row>
    <row r="40" spans="1:2" ht="26">
      <c r="A40" s="132"/>
      <c r="B40" s="153" t="s">
        <v>340</v>
      </c>
    </row>
    <row r="41" spans="1:2">
      <c r="A41" s="132"/>
      <c r="B41" s="153"/>
    </row>
    <row r="42" spans="1:2">
      <c r="A42" s="121"/>
      <c r="B42" s="153" t="s">
        <v>341</v>
      </c>
    </row>
    <row r="43" spans="1:2" ht="14" thickBot="1">
      <c r="A43" s="121"/>
      <c r="B43" s="153" t="s">
        <v>342</v>
      </c>
    </row>
    <row r="44" spans="1:2" ht="45">
      <c r="A44" s="145" t="s">
        <v>231</v>
      </c>
      <c r="B44" s="146" t="s">
        <v>332</v>
      </c>
    </row>
    <row r="45" spans="1:2" ht="40" thickBot="1">
      <c r="A45" s="157"/>
      <c r="B45" s="158" t="s">
        <v>16</v>
      </c>
    </row>
    <row r="46" spans="1:2" ht="30">
      <c r="A46" s="147" t="s">
        <v>232</v>
      </c>
      <c r="B46" s="140" t="s">
        <v>333</v>
      </c>
    </row>
    <row r="47" spans="1:2" ht="15">
      <c r="A47" s="130"/>
      <c r="B47" s="133" t="s">
        <v>334</v>
      </c>
    </row>
    <row r="48" spans="1:2" ht="15">
      <c r="A48" s="130"/>
      <c r="B48" s="141" t="s">
        <v>335</v>
      </c>
    </row>
    <row r="49" spans="1:2" ht="15">
      <c r="A49" s="130"/>
      <c r="B49" s="141" t="s">
        <v>336</v>
      </c>
    </row>
    <row r="50" spans="1:2" ht="46" thickBot="1">
      <c r="A50" s="142"/>
      <c r="B50" s="149" t="s">
        <v>331</v>
      </c>
    </row>
  </sheetData>
  <mergeCells count="2">
    <mergeCell ref="A2:A4"/>
    <mergeCell ref="A6:A7"/>
  </mergeCells>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AR321"/>
  <sheetViews>
    <sheetView workbookViewId="0">
      <selection activeCell="G42" sqref="G42"/>
    </sheetView>
  </sheetViews>
  <sheetFormatPr baseColWidth="10" defaultColWidth="10.7109375" defaultRowHeight="13"/>
  <cols>
    <col min="1" max="1" width="8.7109375" style="39" bestFit="1" customWidth="1"/>
    <col min="2" max="2" width="6.5703125" style="39" bestFit="1" customWidth="1"/>
    <col min="3" max="3" width="5.7109375" style="39" bestFit="1" customWidth="1"/>
    <col min="4" max="4" width="4.28515625" style="39" bestFit="1" customWidth="1"/>
    <col min="5" max="5" width="4.7109375" style="39" bestFit="1" customWidth="1"/>
    <col min="6" max="6" width="5.85546875" style="39" bestFit="1" customWidth="1"/>
    <col min="7" max="7" width="11.42578125" style="39" bestFit="1" customWidth="1"/>
    <col min="8" max="8" width="24" style="39" bestFit="1" customWidth="1"/>
    <col min="9" max="9" width="15.42578125" style="39" bestFit="1" customWidth="1"/>
    <col min="10" max="10" width="12" style="39" bestFit="1" customWidth="1"/>
    <col min="11" max="11" width="17.85546875" style="39" bestFit="1" customWidth="1"/>
    <col min="12" max="12" width="16" style="39" bestFit="1" customWidth="1"/>
    <col min="13" max="13" width="13.5703125" style="39" customWidth="1"/>
    <col min="14" max="14" width="13.5703125" style="39" bestFit="1" customWidth="1"/>
    <col min="15" max="15" width="13.5703125" style="39" customWidth="1"/>
    <col min="16" max="20" width="13.5703125" style="39" bestFit="1" customWidth="1"/>
    <col min="21" max="21" width="14.28515625" style="39" bestFit="1" customWidth="1"/>
    <col min="22" max="30" width="13.5703125" style="39" bestFit="1" customWidth="1"/>
    <col min="31" max="31" width="14.28515625" style="39" bestFit="1" customWidth="1"/>
    <col min="32" max="32" width="13.5703125" style="39" bestFit="1" customWidth="1"/>
    <col min="33" max="36" width="12" style="39" bestFit="1" customWidth="1"/>
    <col min="37" max="37" width="12.7109375" style="39" bestFit="1" customWidth="1"/>
    <col min="38" max="40" width="12" style="39" bestFit="1" customWidth="1"/>
    <col min="41" max="41" width="12.7109375" style="39" bestFit="1" customWidth="1"/>
    <col min="42" max="42" width="12" style="39" bestFit="1" customWidth="1"/>
    <col min="43" max="16384" width="10.7109375" style="39"/>
  </cols>
  <sheetData>
    <row r="1" spans="1:42" customFormat="1">
      <c r="A1" s="10"/>
      <c r="B1" s="10"/>
      <c r="C1" s="10"/>
      <c r="D1" s="10"/>
      <c r="E1" s="10"/>
      <c r="F1" s="10"/>
      <c r="G1" s="10"/>
      <c r="J1" s="10"/>
      <c r="K1" s="10"/>
      <c r="L1" s="10"/>
      <c r="M1" s="52" t="s">
        <v>179</v>
      </c>
      <c r="N1" s="52" t="s">
        <v>179</v>
      </c>
      <c r="O1" s="52" t="s">
        <v>179</v>
      </c>
      <c r="P1" s="52" t="s">
        <v>179</v>
      </c>
      <c r="Q1" s="52" t="s">
        <v>179</v>
      </c>
      <c r="R1" s="52" t="s">
        <v>179</v>
      </c>
      <c r="S1" s="52" t="s">
        <v>179</v>
      </c>
      <c r="T1" s="52" t="s">
        <v>179</v>
      </c>
      <c r="U1" s="52" t="s">
        <v>179</v>
      </c>
      <c r="V1" s="52" t="s">
        <v>179</v>
      </c>
      <c r="W1" s="52" t="s">
        <v>180</v>
      </c>
      <c r="X1" s="52" t="s">
        <v>180</v>
      </c>
      <c r="Y1" s="52" t="s">
        <v>180</v>
      </c>
      <c r="Z1" s="52" t="s">
        <v>180</v>
      </c>
      <c r="AA1" s="52" t="s">
        <v>180</v>
      </c>
      <c r="AB1" s="52" t="s">
        <v>180</v>
      </c>
      <c r="AC1" s="52" t="s">
        <v>180</v>
      </c>
      <c r="AD1" s="52" t="s">
        <v>180</v>
      </c>
      <c r="AE1" s="52" t="s">
        <v>180</v>
      </c>
      <c r="AF1" s="52" t="s">
        <v>180</v>
      </c>
      <c r="AG1" s="52" t="s">
        <v>181</v>
      </c>
      <c r="AH1" s="52" t="s">
        <v>181</v>
      </c>
      <c r="AI1" s="52" t="s">
        <v>181</v>
      </c>
      <c r="AJ1" s="52" t="s">
        <v>181</v>
      </c>
      <c r="AK1" s="52" t="s">
        <v>181</v>
      </c>
      <c r="AL1" s="52" t="s">
        <v>181</v>
      </c>
      <c r="AM1" s="52" t="s">
        <v>181</v>
      </c>
      <c r="AN1" s="52" t="s">
        <v>181</v>
      </c>
      <c r="AO1" s="52" t="s">
        <v>181</v>
      </c>
      <c r="AP1" s="52" t="s">
        <v>181</v>
      </c>
    </row>
    <row r="2" spans="1:42" customFormat="1">
      <c r="A2" s="37" t="s">
        <v>182</v>
      </c>
      <c r="B2" s="37" t="s">
        <v>183</v>
      </c>
      <c r="C2" s="37" t="s">
        <v>184</v>
      </c>
      <c r="D2" s="37" t="s">
        <v>185</v>
      </c>
      <c r="E2" s="37" t="s">
        <v>173</v>
      </c>
      <c r="F2" s="37" t="s">
        <v>186</v>
      </c>
      <c r="G2" s="37" t="s">
        <v>187</v>
      </c>
      <c r="H2" s="41" t="s">
        <v>188</v>
      </c>
      <c r="I2" s="41" t="s">
        <v>286</v>
      </c>
      <c r="J2" s="41" t="s">
        <v>189</v>
      </c>
      <c r="K2" s="37" t="s">
        <v>190</v>
      </c>
      <c r="L2" s="37" t="s">
        <v>191</v>
      </c>
      <c r="M2" s="53" t="s">
        <v>192</v>
      </c>
      <c r="N2" s="53" t="s">
        <v>193</v>
      </c>
      <c r="O2" s="53" t="s">
        <v>194</v>
      </c>
      <c r="P2" s="53" t="s">
        <v>195</v>
      </c>
      <c r="Q2" s="53" t="s">
        <v>196</v>
      </c>
      <c r="R2" s="53" t="s">
        <v>197</v>
      </c>
      <c r="S2" s="53" t="s">
        <v>198</v>
      </c>
      <c r="T2" s="53" t="s">
        <v>199</v>
      </c>
      <c r="U2" s="53" t="s">
        <v>200</v>
      </c>
      <c r="V2" s="53" t="s">
        <v>201</v>
      </c>
      <c r="W2" s="38" t="s">
        <v>192</v>
      </c>
      <c r="X2" s="38" t="s">
        <v>193</v>
      </c>
      <c r="Y2" s="38" t="s">
        <v>194</v>
      </c>
      <c r="Z2" s="38" t="s">
        <v>195</v>
      </c>
      <c r="AA2" s="38" t="s">
        <v>196</v>
      </c>
      <c r="AB2" s="38" t="s">
        <v>202</v>
      </c>
      <c r="AC2" s="38" t="s">
        <v>203</v>
      </c>
      <c r="AD2" s="38" t="s">
        <v>204</v>
      </c>
      <c r="AE2" s="38" t="s">
        <v>205</v>
      </c>
      <c r="AF2" s="38" t="s">
        <v>206</v>
      </c>
      <c r="AG2" s="43" t="s">
        <v>207</v>
      </c>
      <c r="AH2" s="43" t="s">
        <v>208</v>
      </c>
      <c r="AI2" s="43" t="s">
        <v>209</v>
      </c>
      <c r="AJ2" s="43" t="s">
        <v>210</v>
      </c>
      <c r="AK2" s="43" t="s">
        <v>196</v>
      </c>
      <c r="AL2" s="43" t="s">
        <v>202</v>
      </c>
      <c r="AM2" s="43" t="s">
        <v>203</v>
      </c>
      <c r="AN2" s="43" t="s">
        <v>204</v>
      </c>
      <c r="AO2" s="43" t="s">
        <v>205</v>
      </c>
      <c r="AP2" s="43" t="s">
        <v>206</v>
      </c>
    </row>
    <row r="3" spans="1:42" customFormat="1">
      <c r="A3" s="10">
        <v>1</v>
      </c>
      <c r="B3" s="10" t="s">
        <v>211</v>
      </c>
      <c r="C3" s="10"/>
      <c r="D3" s="10">
        <v>1</v>
      </c>
      <c r="E3" s="10">
        <v>1</v>
      </c>
      <c r="F3" s="10" t="s">
        <v>129</v>
      </c>
      <c r="G3" s="10" t="s">
        <v>32</v>
      </c>
      <c r="H3">
        <v>26.039669999999997</v>
      </c>
      <c r="I3" s="16">
        <v>22841.815789473701</v>
      </c>
      <c r="J3" s="40">
        <f>H3/H5</f>
        <v>4.4857249297253356E-2</v>
      </c>
      <c r="K3" s="54">
        <v>1.6999999999999994E-2</v>
      </c>
      <c r="L3" s="10">
        <f>5-(5*K3)</f>
        <v>4.915</v>
      </c>
      <c r="M3" s="40">
        <v>16.946582729999999</v>
      </c>
      <c r="N3" s="10">
        <v>2.9277496410000001</v>
      </c>
      <c r="O3" s="10">
        <v>21.098848790000002</v>
      </c>
      <c r="P3" s="10">
        <v>9.9920371209999997E-2</v>
      </c>
      <c r="Q3" s="10">
        <v>6.6514682680000004</v>
      </c>
      <c r="R3" s="10">
        <v>4.142267285</v>
      </c>
      <c r="S3" s="10">
        <v>3.631881592</v>
      </c>
      <c r="T3" s="10">
        <v>0.66074249819999997</v>
      </c>
      <c r="U3" s="10">
        <v>0.79360679079999996</v>
      </c>
      <c r="V3" s="10">
        <v>0.1056993707</v>
      </c>
      <c r="W3" s="10">
        <f>M3*0.1/$L3</f>
        <v>0.34479313794506611</v>
      </c>
      <c r="X3" s="10">
        <f t="shared" ref="X3:AF4" si="0">N3*0.1/$L3</f>
        <v>5.9567642746693801E-2</v>
      </c>
      <c r="Y3" s="10">
        <f t="shared" si="0"/>
        <v>0.42927464476093602</v>
      </c>
      <c r="Z3" s="10">
        <f t="shared" si="0"/>
        <v>2.0329678781281792E-3</v>
      </c>
      <c r="AA3" s="10">
        <f t="shared" si="0"/>
        <v>0.13532997493387589</v>
      </c>
      <c r="AB3" s="10">
        <f t="shared" si="0"/>
        <v>8.4278072939979659E-2</v>
      </c>
      <c r="AC3" s="10">
        <f t="shared" si="0"/>
        <v>7.3893826897253309E-2</v>
      </c>
      <c r="AD3" s="10">
        <f t="shared" si="0"/>
        <v>1.3443387552390641E-2</v>
      </c>
      <c r="AE3" s="10">
        <f t="shared" si="0"/>
        <v>1.6146628500508645E-2</v>
      </c>
      <c r="AF3" s="10">
        <f t="shared" si="0"/>
        <v>2.1505467080366225E-3</v>
      </c>
      <c r="AG3">
        <f>W3*$I3/1000</f>
        <v>7.8757013424157947</v>
      </c>
      <c r="AH3">
        <f t="shared" ref="AH3:AP18" si="1">X3*$I3/1000</f>
        <v>1.3606331226331589</v>
      </c>
      <c r="AI3">
        <f t="shared" si="1"/>
        <v>9.805412358721064</v>
      </c>
      <c r="AJ3">
        <f t="shared" si="1"/>
        <v>4.6436677778121091E-2</v>
      </c>
      <c r="AK3">
        <f t="shared" si="1"/>
        <v>3.0911823582336866</v>
      </c>
      <c r="AL3">
        <f t="shared" si="1"/>
        <v>1.9250642171868437</v>
      </c>
      <c r="AM3">
        <f t="shared" si="1"/>
        <v>1.6878691819663172</v>
      </c>
      <c r="AN3">
        <f t="shared" si="1"/>
        <v>0.30707138205821077</v>
      </c>
      <c r="AO3">
        <f t="shared" si="1"/>
        <v>0.36881831382968444</v>
      </c>
      <c r="AP3">
        <f t="shared" si="1"/>
        <v>4.9122391751631619E-2</v>
      </c>
    </row>
    <row r="4" spans="1:42" customFormat="1">
      <c r="A4" s="10">
        <v>2</v>
      </c>
      <c r="B4" s="10" t="s">
        <v>212</v>
      </c>
      <c r="C4" s="10"/>
      <c r="D4" s="10">
        <v>1</v>
      </c>
      <c r="E4" s="10">
        <v>1</v>
      </c>
      <c r="F4" s="10" t="s">
        <v>129</v>
      </c>
      <c r="G4" s="10" t="s">
        <v>34</v>
      </c>
      <c r="H4">
        <v>554.46114999999998</v>
      </c>
      <c r="I4" s="16">
        <v>68392.888861477739</v>
      </c>
      <c r="J4" s="40">
        <f>H4/H5</f>
        <v>0.95514275070274668</v>
      </c>
      <c r="K4" s="54">
        <v>1.6999999999999994E-2</v>
      </c>
      <c r="L4" s="10">
        <f t="shared" ref="L4:L69" si="2">5-(5*K4)</f>
        <v>4.915</v>
      </c>
      <c r="M4" s="40">
        <v>16.068510400000001</v>
      </c>
      <c r="N4" s="10">
        <v>2.8216000559999999</v>
      </c>
      <c r="O4" s="10">
        <v>23.604574450000001</v>
      </c>
      <c r="P4" s="10">
        <v>0.16344807589999999</v>
      </c>
      <c r="Q4" s="10">
        <v>6.5240622899999998</v>
      </c>
      <c r="R4" s="10">
        <v>4.3218956940000002</v>
      </c>
      <c r="S4" s="10">
        <v>2.9038361099999999</v>
      </c>
      <c r="T4" s="10">
        <v>0.9708840795</v>
      </c>
      <c r="U4" s="10">
        <v>0.8766114572</v>
      </c>
      <c r="V4" s="10">
        <v>0.1092962299</v>
      </c>
      <c r="W4" s="10">
        <f>M4*0.1/$L4</f>
        <v>0.32692798372329607</v>
      </c>
      <c r="X4" s="10">
        <f t="shared" si="0"/>
        <v>5.7407936032553404E-2</v>
      </c>
      <c r="Y4" s="10">
        <f t="shared" si="0"/>
        <v>0.48025583825025436</v>
      </c>
      <c r="Z4" s="10">
        <f t="shared" si="0"/>
        <v>3.3254949318413021E-3</v>
      </c>
      <c r="AA4" s="10">
        <f t="shared" si="0"/>
        <v>0.13273778819938961</v>
      </c>
      <c r="AB4" s="10">
        <f t="shared" si="0"/>
        <v>8.7932770986775183E-2</v>
      </c>
      <c r="AC4" s="10">
        <f t="shared" si="0"/>
        <v>5.9081100915564594E-2</v>
      </c>
      <c r="AD4" s="10">
        <f t="shared" si="0"/>
        <v>1.975349093591048E-2</v>
      </c>
      <c r="AE4" s="10">
        <f t="shared" si="0"/>
        <v>1.7835431479145472E-2</v>
      </c>
      <c r="AF4" s="10">
        <f t="shared" si="0"/>
        <v>2.2237279735503562E-3</v>
      </c>
      <c r="AG4">
        <f t="shared" ref="AG4:AP19" si="3">W4*$I4/1000</f>
        <v>22.359549256494393</v>
      </c>
      <c r="AH4">
        <f t="shared" si="1"/>
        <v>3.9262945888412482</v>
      </c>
      <c r="AI4">
        <f t="shared" si="1"/>
        <v>32.846084170525479</v>
      </c>
      <c r="AJ4">
        <f t="shared" si="1"/>
        <v>0.22744020528282965</v>
      </c>
      <c r="AK4">
        <f t="shared" si="1"/>
        <v>9.0783207960392254</v>
      </c>
      <c r="AL4">
        <f t="shared" si="1"/>
        <v>6.0139762333802889</v>
      </c>
      <c r="AM4">
        <f t="shared" si="1"/>
        <v>4.0407271687319595</v>
      </c>
      <c r="AN4">
        <f t="shared" si="1"/>
        <v>1.3509983102059335</v>
      </c>
      <c r="AO4">
        <f t="shared" si="1"/>
        <v>1.2198166829496977</v>
      </c>
      <c r="AP4">
        <f t="shared" si="1"/>
        <v>0.15208718015318862</v>
      </c>
    </row>
    <row r="5" spans="1:42" customFormat="1">
      <c r="A5" s="10"/>
      <c r="B5" s="10" t="s">
        <v>213</v>
      </c>
      <c r="C5" s="10"/>
      <c r="D5" s="10">
        <v>1</v>
      </c>
      <c r="E5" s="10">
        <v>1</v>
      </c>
      <c r="F5" s="10" t="s">
        <v>129</v>
      </c>
      <c r="G5" s="41" t="s">
        <v>214</v>
      </c>
      <c r="H5" s="55">
        <v>580.50081999999998</v>
      </c>
      <c r="I5" s="56">
        <v>71604.887134575052</v>
      </c>
      <c r="J5" s="40"/>
      <c r="K5" s="54"/>
      <c r="L5" s="10"/>
      <c r="M5" s="42">
        <f>(M3*$J3)+(M4*$J4)</f>
        <v>16.10789830940783</v>
      </c>
      <c r="N5" s="42">
        <f t="shared" ref="N5:AF5" si="4">(N3*$J3)+(N4*$J4)</f>
        <v>2.8263616343971449</v>
      </c>
      <c r="O5" s="42">
        <f t="shared" si="4"/>
        <v>23.49217448939886</v>
      </c>
      <c r="P5" s="42">
        <f t="shared" si="4"/>
        <v>0.16059839781343838</v>
      </c>
      <c r="Q5" s="42">
        <f t="shared" si="4"/>
        <v>6.5297773717171061</v>
      </c>
      <c r="R5" s="42">
        <f t="shared" si="4"/>
        <v>4.3138380576766187</v>
      </c>
      <c r="S5" s="42">
        <f t="shared" si="4"/>
        <v>2.936494227685813</v>
      </c>
      <c r="T5" s="42">
        <f t="shared" si="4"/>
        <v>0.95697198127018157</v>
      </c>
      <c r="U5" s="42">
        <f t="shared" si="4"/>
        <v>0.87288809618645991</v>
      </c>
      <c r="V5" s="42">
        <f t="shared" si="4"/>
        <v>0.10913488469017849</v>
      </c>
      <c r="W5" s="42">
        <f t="shared" si="4"/>
        <v>0.3277293653999559</v>
      </c>
      <c r="X5" s="42">
        <f t="shared" si="4"/>
        <v>5.750481453503855E-2</v>
      </c>
      <c r="Y5" s="42">
        <f t="shared" si="4"/>
        <v>0.47796896214443252</v>
      </c>
      <c r="Z5" s="42">
        <f t="shared" si="4"/>
        <v>3.2675157235694482E-3</v>
      </c>
      <c r="AA5" s="42">
        <f>(AA3*$J3)+(AA4*$J4)</f>
        <v>0.13285406656596352</v>
      </c>
      <c r="AB5" s="42">
        <f t="shared" si="4"/>
        <v>8.7768831285383889E-2</v>
      </c>
      <c r="AC5" s="42">
        <f t="shared" si="4"/>
        <v>5.9745559057697108E-2</v>
      </c>
      <c r="AD5" s="42">
        <f t="shared" si="4"/>
        <v>1.947043705534449E-2</v>
      </c>
      <c r="AE5" s="42">
        <f t="shared" si="4"/>
        <v>1.7759676422918817E-2</v>
      </c>
      <c r="AF5" s="42">
        <f t="shared" si="4"/>
        <v>2.2204452632793182E-3</v>
      </c>
      <c r="AG5">
        <f t="shared" si="3"/>
        <v>23.467024220149749</v>
      </c>
      <c r="AH5">
        <f t="shared" si="1"/>
        <v>4.1176257544761068</v>
      </c>
      <c r="AI5">
        <f t="shared" si="1"/>
        <v>34.224913588182069</v>
      </c>
      <c r="AJ5">
        <f t="shared" si="1"/>
        <v>0.23397009459663967</v>
      </c>
      <c r="AK5">
        <f t="shared" si="1"/>
        <v>9.5130004418251399</v>
      </c>
      <c r="AL5">
        <f t="shared" si="1"/>
        <v>6.2846772581234731</v>
      </c>
      <c r="AM5">
        <f t="shared" si="1"/>
        <v>4.2780740131184896</v>
      </c>
      <c r="AN5">
        <f t="shared" si="1"/>
        <v>1.39417844780879</v>
      </c>
      <c r="AO5">
        <f t="shared" si="1"/>
        <v>1.2716796258096754</v>
      </c>
      <c r="AP5">
        <f t="shared" si="1"/>
        <v>0.15899473246561738</v>
      </c>
    </row>
    <row r="6" spans="1:42" customFormat="1">
      <c r="A6" s="10">
        <v>3</v>
      </c>
      <c r="B6" s="10" t="s">
        <v>215</v>
      </c>
      <c r="C6" s="10"/>
      <c r="D6" s="10">
        <v>1</v>
      </c>
      <c r="E6" s="10">
        <v>1</v>
      </c>
      <c r="F6" s="11" t="s">
        <v>216</v>
      </c>
      <c r="G6" s="10" t="s">
        <v>32</v>
      </c>
      <c r="H6">
        <v>40.751379999999997</v>
      </c>
      <c r="I6" s="16">
        <v>35746.824561403511</v>
      </c>
      <c r="J6" s="40">
        <f>H6/H8</f>
        <v>3.239967702233406E-2</v>
      </c>
      <c r="K6" s="54">
        <v>1.4000000000000058E-2</v>
      </c>
      <c r="L6" s="10">
        <f t="shared" si="2"/>
        <v>4.93</v>
      </c>
      <c r="M6" s="40">
        <v>13.059320230000001</v>
      </c>
      <c r="N6" s="10">
        <v>2.4167560770000001</v>
      </c>
      <c r="O6" s="10">
        <v>11.969011289999999</v>
      </c>
      <c r="P6" s="10">
        <v>0.38744715740000002</v>
      </c>
      <c r="Q6" s="10">
        <v>5.4153996910000002</v>
      </c>
      <c r="R6" s="10">
        <v>2.5941575060000002</v>
      </c>
      <c r="S6" s="10">
        <v>6.9284130299999998</v>
      </c>
      <c r="T6" s="10">
        <v>0.75889759859999995</v>
      </c>
      <c r="U6" s="10">
        <v>2.0973911420000002</v>
      </c>
      <c r="V6" s="10">
        <v>7.040327469999999E-2</v>
      </c>
      <c r="W6" s="10">
        <f t="shared" ref="W6:AF7" si="5">M6*0.1/$L6</f>
        <v>0.26489493367139966</v>
      </c>
      <c r="X6" s="10">
        <f t="shared" si="5"/>
        <v>4.9021421440162277E-2</v>
      </c>
      <c r="Y6" s="10">
        <f t="shared" si="5"/>
        <v>0.24277913367139961</v>
      </c>
      <c r="Z6" s="10">
        <f t="shared" si="5"/>
        <v>7.85896870993915E-3</v>
      </c>
      <c r="AA6" s="10">
        <f t="shared" si="5"/>
        <v>0.10984583551724139</v>
      </c>
      <c r="AB6" s="10">
        <f t="shared" si="5"/>
        <v>5.2619827707910766E-2</v>
      </c>
      <c r="AC6" s="10">
        <f t="shared" si="5"/>
        <v>0.1405357612576065</v>
      </c>
      <c r="AD6" s="10">
        <f t="shared" si="5"/>
        <v>1.53934604178499E-2</v>
      </c>
      <c r="AE6" s="10">
        <f t="shared" si="5"/>
        <v>4.2543430872210963E-2</v>
      </c>
      <c r="AF6" s="10">
        <f t="shared" si="5"/>
        <v>1.4280583103448276E-3</v>
      </c>
      <c r="AG6">
        <f t="shared" si="3"/>
        <v>9.4691527211561421</v>
      </c>
      <c r="AH6">
        <f t="shared" si="1"/>
        <v>1.7523601519721055</v>
      </c>
      <c r="AI6">
        <f t="shared" si="1"/>
        <v>8.6785830985210541</v>
      </c>
      <c r="AJ6">
        <f t="shared" si="1"/>
        <v>0.28093317570775445</v>
      </c>
      <c r="AK6">
        <f t="shared" si="1"/>
        <v>3.9266398110356149</v>
      </c>
      <c r="AL6">
        <f t="shared" si="1"/>
        <v>1.8809917495259656</v>
      </c>
      <c r="AM6">
        <f t="shared" si="1"/>
        <v>5.0237072022789482</v>
      </c>
      <c r="AN6">
        <f t="shared" si="1"/>
        <v>0.55026732894978958</v>
      </c>
      <c r="AO6">
        <f t="shared" si="1"/>
        <v>1.5207925596291232</v>
      </c>
      <c r="AP6">
        <f t="shared" si="1"/>
        <v>5.1048549883350877E-2</v>
      </c>
    </row>
    <row r="7" spans="1:42" customFormat="1">
      <c r="A7" s="10">
        <v>4</v>
      </c>
      <c r="B7" s="10" t="s">
        <v>211</v>
      </c>
      <c r="C7" s="10"/>
      <c r="D7" s="10">
        <v>1</v>
      </c>
      <c r="E7" s="10">
        <v>1</v>
      </c>
      <c r="F7" s="11" t="s">
        <v>217</v>
      </c>
      <c r="G7" s="10" t="s">
        <v>34</v>
      </c>
      <c r="H7">
        <v>1217.0198</v>
      </c>
      <c r="I7" s="16">
        <v>150119.62501541877</v>
      </c>
      <c r="J7" s="40">
        <f>H7/H8</f>
        <v>0.96760032297766596</v>
      </c>
      <c r="K7" s="54">
        <v>1.4000000000000058E-2</v>
      </c>
      <c r="L7" s="10">
        <f t="shared" si="2"/>
        <v>4.93</v>
      </c>
      <c r="M7" s="40">
        <v>15.11559008</v>
      </c>
      <c r="N7" s="10">
        <v>2.262940945</v>
      </c>
      <c r="O7" s="10">
        <v>9.501878112</v>
      </c>
      <c r="P7" s="10">
        <v>1.1630689850000001E-2</v>
      </c>
      <c r="Q7" s="10">
        <v>4.4267094409999999</v>
      </c>
      <c r="R7" s="10">
        <v>2.4529761269999999</v>
      </c>
      <c r="S7" s="10">
        <v>2.5898657250000001</v>
      </c>
      <c r="T7" s="10">
        <v>0.79600272080000001</v>
      </c>
      <c r="U7" s="10">
        <v>0.75824940110000005</v>
      </c>
      <c r="V7" s="10">
        <v>5.8582162899999998E-2</v>
      </c>
      <c r="W7" s="10">
        <f t="shared" si="5"/>
        <v>0.30660426125760654</v>
      </c>
      <c r="X7" s="10">
        <f t="shared" si="5"/>
        <v>4.5901439046653149E-2</v>
      </c>
      <c r="Y7" s="10">
        <f t="shared" si="5"/>
        <v>0.19273586434077081</v>
      </c>
      <c r="Z7" s="10">
        <f t="shared" si="5"/>
        <v>2.3591662981744426E-4</v>
      </c>
      <c r="AA7" s="10">
        <f t="shared" si="5"/>
        <v>8.9791266551724147E-2</v>
      </c>
      <c r="AB7" s="10">
        <f t="shared" si="5"/>
        <v>4.9756108052738342E-2</v>
      </c>
      <c r="AC7" s="10">
        <f t="shared" si="5"/>
        <v>5.253277332657201E-2</v>
      </c>
      <c r="AD7" s="10">
        <f t="shared" si="5"/>
        <v>1.6146099813387427E-2</v>
      </c>
      <c r="AE7" s="10">
        <f t="shared" si="5"/>
        <v>1.538031239553753E-2</v>
      </c>
      <c r="AF7" s="10">
        <f t="shared" si="5"/>
        <v>1.1882791663286004E-3</v>
      </c>
      <c r="AG7">
        <f t="shared" si="3"/>
        <v>46.027316728121384</v>
      </c>
      <c r="AH7">
        <f t="shared" si="1"/>
        <v>6.8907068173516715</v>
      </c>
      <c r="AI7">
        <f t="shared" si="1"/>
        <v>28.933435681859137</v>
      </c>
      <c r="AJ7">
        <f t="shared" si="1"/>
        <v>3.5415716003096093E-2</v>
      </c>
      <c r="AK7">
        <f t="shared" si="1"/>
        <v>13.479431264404344</v>
      </c>
      <c r="AL7">
        <f t="shared" si="1"/>
        <v>7.4693682831037389</v>
      </c>
      <c r="AM7">
        <f t="shared" si="1"/>
        <v>7.8862002328049838</v>
      </c>
      <c r="AN7">
        <f t="shared" si="1"/>
        <v>2.4238464494472436</v>
      </c>
      <c r="AO7">
        <f t="shared" si="1"/>
        <v>2.308886729438091</v>
      </c>
      <c r="AP7">
        <f t="shared" si="1"/>
        <v>0.17838402286288393</v>
      </c>
    </row>
    <row r="8" spans="1:42" customFormat="1">
      <c r="A8" s="10"/>
      <c r="B8" s="10" t="s">
        <v>218</v>
      </c>
      <c r="C8" s="10"/>
      <c r="D8" s="10">
        <v>1</v>
      </c>
      <c r="E8" s="10">
        <v>1</v>
      </c>
      <c r="F8" s="11" t="s">
        <v>219</v>
      </c>
      <c r="G8" s="41" t="s">
        <v>220</v>
      </c>
      <c r="H8" s="55">
        <v>1257.77118</v>
      </c>
      <c r="I8" s="56">
        <v>155146.31552978908</v>
      </c>
      <c r="J8" s="40"/>
      <c r="K8" s="54"/>
      <c r="L8" s="10"/>
      <c r="M8" s="42">
        <f t="shared" ref="M8:AF8" si="6">(M6*$J6)+(M7*$J7)</f>
        <v>15.048967600989236</v>
      </c>
      <c r="N8" s="42">
        <f t="shared" si="6"/>
        <v>2.2679245055979473</v>
      </c>
      <c r="O8" s="42">
        <f t="shared" si="6"/>
        <v>9.5818124301382834</v>
      </c>
      <c r="P8" s="42">
        <f t="shared" si="6"/>
        <v>2.3807022018294488E-2</v>
      </c>
      <c r="Q8" s="42">
        <f t="shared" si="6"/>
        <v>4.4587426857751309</v>
      </c>
      <c r="R8" s="42">
        <f t="shared" si="6"/>
        <v>2.4575503580811677</v>
      </c>
      <c r="S8" s="42">
        <f t="shared" si="6"/>
        <v>2.730433256428118</v>
      </c>
      <c r="T8" s="42">
        <f t="shared" si="6"/>
        <v>0.7948005268248457</v>
      </c>
      <c r="U8" s="42">
        <f t="shared" si="6"/>
        <v>0.80163716099228621</v>
      </c>
      <c r="V8" s="42">
        <f t="shared" si="6"/>
        <v>5.89651631043649E-2</v>
      </c>
      <c r="W8" s="42">
        <f t="shared" si="6"/>
        <v>0.30525289251499471</v>
      </c>
      <c r="X8" s="42">
        <f t="shared" si="6"/>
        <v>4.6002525468518213E-2</v>
      </c>
      <c r="Y8" s="42">
        <f t="shared" si="6"/>
        <v>0.19435725010422486</v>
      </c>
      <c r="Z8" s="42">
        <f t="shared" si="6"/>
        <v>4.8290105513781932E-4</v>
      </c>
      <c r="AA8" s="42">
        <f t="shared" si="6"/>
        <v>9.0441028109029029E-2</v>
      </c>
      <c r="AB8" s="42">
        <f t="shared" si="6"/>
        <v>4.9848891644648438E-2</v>
      </c>
      <c r="AC8" s="42">
        <f t="shared" si="6"/>
        <v>5.5384041712537892E-2</v>
      </c>
      <c r="AD8" s="42">
        <f t="shared" si="6"/>
        <v>1.6121714540057727E-2</v>
      </c>
      <c r="AE8" s="42">
        <f t="shared" si="6"/>
        <v>1.6260388661101143E-2</v>
      </c>
      <c r="AF8" s="42">
        <f t="shared" si="6"/>
        <v>1.1960479331514179E-3</v>
      </c>
      <c r="AG8">
        <f t="shared" si="3"/>
        <v>47.358861578512162</v>
      </c>
      <c r="AH8">
        <f t="shared" si="1"/>
        <v>7.1371223315058847</v>
      </c>
      <c r="AI8">
        <f t="shared" si="1"/>
        <v>30.153811250172204</v>
      </c>
      <c r="AJ8">
        <f t="shared" si="1"/>
        <v>7.4920319470080182E-2</v>
      </c>
      <c r="AK8">
        <f t="shared" si="1"/>
        <v>14.031592283841942</v>
      </c>
      <c r="AL8">
        <f t="shared" si="1"/>
        <v>7.7338718719108925</v>
      </c>
      <c r="AM8">
        <f t="shared" si="1"/>
        <v>8.5926300108484028</v>
      </c>
      <c r="AN8">
        <f t="shared" si="1"/>
        <v>2.5012246109129848</v>
      </c>
      <c r="AO8">
        <f t="shared" si="1"/>
        <v>2.5227393898522021</v>
      </c>
      <c r="AP8">
        <f t="shared" si="1"/>
        <v>0.18556243002546197</v>
      </c>
    </row>
    <row r="9" spans="1:42" customFormat="1">
      <c r="A9" s="10">
        <v>5</v>
      </c>
      <c r="B9" s="10" t="s">
        <v>221</v>
      </c>
      <c r="C9" s="10"/>
      <c r="D9" s="10">
        <v>1</v>
      </c>
      <c r="E9" s="10">
        <v>1</v>
      </c>
      <c r="F9" s="10" t="s">
        <v>65</v>
      </c>
      <c r="G9" s="10" t="s">
        <v>32</v>
      </c>
      <c r="H9">
        <v>23.142599999999995</v>
      </c>
      <c r="I9" s="16">
        <v>20300.52631578947</v>
      </c>
      <c r="J9" s="40">
        <f>H9/H11</f>
        <v>1.6236469608659446E-2</v>
      </c>
      <c r="K9" s="54">
        <v>1.1000000000000121E-2</v>
      </c>
      <c r="L9" s="10">
        <f t="shared" si="2"/>
        <v>4.9449999999999994</v>
      </c>
      <c r="M9" s="40">
        <v>17.773717090000002</v>
      </c>
      <c r="N9" s="10">
        <v>1.839935697</v>
      </c>
      <c r="O9" s="10">
        <v>16.930515740000001</v>
      </c>
      <c r="P9" s="10">
        <v>8.9527132780000004E-2</v>
      </c>
      <c r="Q9" s="10">
        <v>2.5940807189999999</v>
      </c>
      <c r="R9" s="10">
        <v>4.6166888850000003</v>
      </c>
      <c r="S9" s="10">
        <v>0.2405801108</v>
      </c>
      <c r="T9" s="10">
        <v>1.0033124019999999</v>
      </c>
      <c r="U9" s="10">
        <v>0.9905069487</v>
      </c>
      <c r="V9" s="10">
        <v>8.2826071809999999E-2</v>
      </c>
      <c r="W9" s="10">
        <f t="shared" ref="W9:AF10" si="7">M9*0.1/$L9</f>
        <v>0.35942805035389291</v>
      </c>
      <c r="X9" s="10">
        <f t="shared" si="7"/>
        <v>3.7208001961577364E-2</v>
      </c>
      <c r="Y9" s="10">
        <f t="shared" si="7"/>
        <v>0.34237645581395354</v>
      </c>
      <c r="Z9" s="10">
        <f t="shared" si="7"/>
        <v>1.8104576901921137E-3</v>
      </c>
      <c r="AA9" s="10">
        <f t="shared" si="7"/>
        <v>5.2458659635995955E-2</v>
      </c>
      <c r="AB9" s="10">
        <f t="shared" si="7"/>
        <v>9.3360745904954523E-2</v>
      </c>
      <c r="AC9" s="10">
        <f t="shared" si="7"/>
        <v>4.8651185197168866E-3</v>
      </c>
      <c r="AD9" s="10">
        <f t="shared" si="7"/>
        <v>2.0289431789686556E-2</v>
      </c>
      <c r="AE9" s="10">
        <f t="shared" si="7"/>
        <v>2.0030474190091005E-2</v>
      </c>
      <c r="AF9" s="10">
        <f t="shared" si="7"/>
        <v>1.6749458404448942E-3</v>
      </c>
      <c r="AG9">
        <f t="shared" si="3"/>
        <v>7.2965785948421056</v>
      </c>
      <c r="AH9">
        <f t="shared" si="1"/>
        <v>0.75534202297894748</v>
      </c>
      <c r="AI9">
        <f t="shared" si="1"/>
        <v>6.950422251157895</v>
      </c>
      <c r="AJ9">
        <f t="shared" si="1"/>
        <v>3.6753243983368419E-2</v>
      </c>
      <c r="AK9">
        <f t="shared" si="1"/>
        <v>1.0649384004315787</v>
      </c>
      <c r="AL9">
        <f t="shared" si="1"/>
        <v>1.8952722791052634</v>
      </c>
      <c r="AM9">
        <f t="shared" si="1"/>
        <v>9.8764466538947354E-2</v>
      </c>
      <c r="AN9">
        <f t="shared" si="1"/>
        <v>0.41188614397894735</v>
      </c>
      <c r="AO9">
        <f t="shared" si="1"/>
        <v>0.40662916841368424</v>
      </c>
      <c r="AP9">
        <f t="shared" si="1"/>
        <v>3.4002282111473686E-2</v>
      </c>
    </row>
    <row r="10" spans="1:42" customFormat="1">
      <c r="A10" s="10">
        <v>6</v>
      </c>
      <c r="B10" s="10" t="s">
        <v>212</v>
      </c>
      <c r="C10" s="10"/>
      <c r="D10" s="10">
        <v>1</v>
      </c>
      <c r="E10" s="10">
        <v>1</v>
      </c>
      <c r="F10" s="10" t="s">
        <v>65</v>
      </c>
      <c r="G10" s="10" t="s">
        <v>34</v>
      </c>
      <c r="H10">
        <v>1402.2041999999999</v>
      </c>
      <c r="I10" s="16">
        <v>172962.15616134205</v>
      </c>
      <c r="J10" s="40">
        <f>H10/H11</f>
        <v>0.98376353039134046</v>
      </c>
      <c r="K10" s="54">
        <v>1.1000000000000121E-2</v>
      </c>
      <c r="L10" s="10">
        <f t="shared" si="2"/>
        <v>4.9449999999999994</v>
      </c>
      <c r="M10" s="40">
        <v>14.12542539</v>
      </c>
      <c r="N10" s="10">
        <v>1.8069523919999999</v>
      </c>
      <c r="O10" s="10">
        <v>12.23233289</v>
      </c>
      <c r="P10" s="10">
        <v>0.96238751519999999</v>
      </c>
      <c r="Q10" s="10">
        <v>4.6793814500000002</v>
      </c>
      <c r="R10" s="10">
        <v>4.3039930530000001</v>
      </c>
      <c r="S10" s="10">
        <v>0.98381252890000004</v>
      </c>
      <c r="T10" s="10">
        <v>1.0204853970000001</v>
      </c>
      <c r="U10" s="10">
        <v>4.0098020229999998</v>
      </c>
      <c r="V10" s="10">
        <v>7.6684824070000004E-2</v>
      </c>
      <c r="W10" s="10">
        <f t="shared" si="7"/>
        <v>0.28565066511627912</v>
      </c>
      <c r="X10" s="10">
        <f t="shared" si="7"/>
        <v>3.6540998827098083E-2</v>
      </c>
      <c r="Y10" s="10">
        <f t="shared" si="7"/>
        <v>0.24736770252780593</v>
      </c>
      <c r="Z10" s="10">
        <f t="shared" si="7"/>
        <v>1.9461830438827099E-2</v>
      </c>
      <c r="AA10" s="10">
        <f t="shared" si="7"/>
        <v>9.4628542972699708E-2</v>
      </c>
      <c r="AB10" s="10">
        <f t="shared" si="7"/>
        <v>8.7037271041456032E-2</v>
      </c>
      <c r="AC10" s="10">
        <f t="shared" si="7"/>
        <v>1.989509664105157E-2</v>
      </c>
      <c r="AD10" s="10">
        <f t="shared" si="7"/>
        <v>2.0636711769464109E-2</v>
      </c>
      <c r="AE10" s="10">
        <f t="shared" si="7"/>
        <v>8.1088008554095051E-2</v>
      </c>
      <c r="AF10" s="10">
        <f t="shared" si="7"/>
        <v>1.5507547840242673E-3</v>
      </c>
      <c r="AG10">
        <f t="shared" si="3"/>
        <v>49.406754947433086</v>
      </c>
      <c r="AH10">
        <f t="shared" si="1"/>
        <v>6.3202099454239553</v>
      </c>
      <c r="AI10">
        <f t="shared" si="1"/>
        <v>42.785251193886772</v>
      </c>
      <c r="AJ10">
        <f t="shared" si="1"/>
        <v>3.3661601555459728</v>
      </c>
      <c r="AK10">
        <f t="shared" si="1"/>
        <v>16.367156826964354</v>
      </c>
      <c r="AL10">
        <f t="shared" si="1"/>
        <v>15.054154065729371</v>
      </c>
      <c r="AM10">
        <f t="shared" si="1"/>
        <v>3.4410988120745531</v>
      </c>
      <c r="AN10">
        <f t="shared" si="1"/>
        <v>3.5693701637266568</v>
      </c>
      <c r="AO10">
        <f t="shared" si="1"/>
        <v>14.025156798345629</v>
      </c>
      <c r="AP10">
        <f t="shared" si="1"/>
        <v>0.26822189112235356</v>
      </c>
    </row>
    <row r="11" spans="1:42" customFormat="1">
      <c r="A11" s="10"/>
      <c r="B11" s="10" t="s">
        <v>212</v>
      </c>
      <c r="C11" s="10"/>
      <c r="D11" s="10">
        <v>1</v>
      </c>
      <c r="E11" s="10">
        <v>1</v>
      </c>
      <c r="F11" s="10" t="s">
        <v>65</v>
      </c>
      <c r="G11" s="41" t="s">
        <v>306</v>
      </c>
      <c r="H11" s="55">
        <v>1425.3468</v>
      </c>
      <c r="I11" s="56">
        <v>175816.80029604048</v>
      </c>
      <c r="J11" s="40"/>
      <c r="K11" s="54"/>
      <c r="L11" s="10"/>
      <c r="M11" s="42">
        <f t="shared" ref="M11:AF11" si="8">(M9*$J9)+(M10*$J10)</f>
        <v>14.184660767310573</v>
      </c>
      <c r="N11" s="42">
        <f t="shared" si="8"/>
        <v>1.8074879244292255</v>
      </c>
      <c r="O11" s="42">
        <f t="shared" si="8"/>
        <v>12.308614793059949</v>
      </c>
      <c r="P11" s="42">
        <f t="shared" si="8"/>
        <v>0.94821534412823472</v>
      </c>
      <c r="Q11" s="42">
        <f t="shared" si="8"/>
        <v>4.6455235280562031</v>
      </c>
      <c r="R11" s="42">
        <f t="shared" si="8"/>
        <v>4.3090701293730227</v>
      </c>
      <c r="S11" s="42">
        <f t="shared" si="8"/>
        <v>0.97174505833134883</v>
      </c>
      <c r="T11" s="42">
        <f t="shared" si="8"/>
        <v>1.0202065681885928</v>
      </c>
      <c r="U11" s="42">
        <f t="shared" si="8"/>
        <v>3.9607793302865524</v>
      </c>
      <c r="V11" s="42">
        <f t="shared" si="8"/>
        <v>7.6784536252289759E-2</v>
      </c>
      <c r="W11" s="42">
        <f t="shared" si="8"/>
        <v>0.28684854938949594</v>
      </c>
      <c r="X11" s="42">
        <f t="shared" si="8"/>
        <v>3.6551828603219934E-2</v>
      </c>
      <c r="Y11" s="42">
        <f t="shared" si="8"/>
        <v>0.24891030926309307</v>
      </c>
      <c r="Z11" s="42">
        <f t="shared" si="8"/>
        <v>1.9175234461642765E-2</v>
      </c>
      <c r="AA11" s="42">
        <f t="shared" si="8"/>
        <v>9.3943852943502604E-2</v>
      </c>
      <c r="AB11" s="42">
        <f t="shared" si="8"/>
        <v>8.7139941948898347E-2</v>
      </c>
      <c r="AC11" s="42">
        <f t="shared" si="8"/>
        <v>1.9651062858065699E-2</v>
      </c>
      <c r="AD11" s="42">
        <f t="shared" si="8"/>
        <v>2.0631073168626751E-2</v>
      </c>
      <c r="AE11" s="42">
        <f t="shared" si="8"/>
        <v>8.0096649753014212E-2</v>
      </c>
      <c r="AF11" s="42">
        <f t="shared" si="8"/>
        <v>1.5527712083375079E-3</v>
      </c>
      <c r="AG11">
        <f t="shared" si="3"/>
        <v>50.432794123221917</v>
      </c>
      <c r="AH11">
        <f t="shared" si="1"/>
        <v>6.4264255499874201</v>
      </c>
      <c r="AI11">
        <f t="shared" si="1"/>
        <v>43.762614135334907</v>
      </c>
      <c r="AJ11">
        <f t="shared" si="1"/>
        <v>3.3713283679723993</v>
      </c>
      <c r="AK11">
        <f t="shared" si="1"/>
        <v>16.51690763200839</v>
      </c>
      <c r="AL11">
        <f t="shared" si="1"/>
        <v>15.320665771438021</v>
      </c>
      <c r="AM11">
        <f t="shared" si="1"/>
        <v>3.4549869941214757</v>
      </c>
      <c r="AN11">
        <f t="shared" si="1"/>
        <v>3.6272892711814491</v>
      </c>
      <c r="AO11">
        <f t="shared" si="1"/>
        <v>14.0823366740076</v>
      </c>
      <c r="AP11">
        <f t="shared" si="1"/>
        <v>0.27300326544171716</v>
      </c>
    </row>
    <row r="12" spans="1:42" customFormat="1">
      <c r="A12" s="57">
        <v>7</v>
      </c>
      <c r="B12" s="57" t="s">
        <v>211</v>
      </c>
      <c r="C12" s="10"/>
      <c r="D12" s="57">
        <v>1</v>
      </c>
      <c r="E12" s="57">
        <v>1</v>
      </c>
      <c r="F12" s="10"/>
      <c r="G12" s="57" t="s">
        <v>25</v>
      </c>
      <c r="H12" s="58">
        <v>65.618299999999991</v>
      </c>
      <c r="I12" s="35">
        <v>8094.0298507462676</v>
      </c>
      <c r="J12" s="57">
        <f>H12/H14</f>
        <v>0.64156945917285269</v>
      </c>
      <c r="K12" s="59">
        <v>1.4000000000000058E-2</v>
      </c>
      <c r="L12" s="57">
        <f t="shared" si="2"/>
        <v>4.93</v>
      </c>
      <c r="M12" s="58">
        <v>9.3291362190000005</v>
      </c>
      <c r="N12" s="57">
        <v>2.6927219060000001</v>
      </c>
      <c r="O12" s="57">
        <v>22.314446889999999</v>
      </c>
      <c r="P12" s="57">
        <v>0.23349053140000001</v>
      </c>
      <c r="Q12" s="57">
        <v>15.27395645</v>
      </c>
      <c r="R12" s="57">
        <v>7.7703702799999999</v>
      </c>
      <c r="S12" s="57">
        <v>3.513929047</v>
      </c>
      <c r="T12" s="57">
        <v>1.78395693</v>
      </c>
      <c r="U12" s="57">
        <v>2.6069935229999999</v>
      </c>
      <c r="V12" s="57">
        <v>0.1567927952</v>
      </c>
      <c r="W12" s="57">
        <f t="shared" ref="W12:AF13" si="9">M12*0.1/$L12</f>
        <v>0.18923197198782962</v>
      </c>
      <c r="X12" s="57">
        <f t="shared" si="9"/>
        <v>5.4619105598377286E-2</v>
      </c>
      <c r="Y12" s="57">
        <f t="shared" si="9"/>
        <v>0.45262569756592291</v>
      </c>
      <c r="Z12" s="57">
        <f t="shared" si="9"/>
        <v>4.7361162555780946E-3</v>
      </c>
      <c r="AA12" s="57">
        <f t="shared" si="9"/>
        <v>0.30981656085192705</v>
      </c>
      <c r="AB12" s="57">
        <f t="shared" si="9"/>
        <v>0.15761400162271808</v>
      </c>
      <c r="AC12" s="57">
        <f t="shared" si="9"/>
        <v>7.1276451257606496E-2</v>
      </c>
      <c r="AD12" s="57">
        <f t="shared" si="9"/>
        <v>3.6185738945233276E-2</v>
      </c>
      <c r="AE12" s="57">
        <f t="shared" si="9"/>
        <v>5.2880193164300211E-2</v>
      </c>
      <c r="AF12" s="57">
        <f t="shared" si="9"/>
        <v>3.180381241379311E-3</v>
      </c>
      <c r="AG12">
        <f t="shared" si="3"/>
        <v>1.5316492299850746</v>
      </c>
      <c r="AH12">
        <f t="shared" si="1"/>
        <v>0.44208867113432831</v>
      </c>
      <c r="AI12">
        <f t="shared" si="1"/>
        <v>3.6635659073134326</v>
      </c>
      <c r="AJ12">
        <f t="shared" si="1"/>
        <v>3.8334266349253736E-2</v>
      </c>
      <c r="AK12">
        <f t="shared" si="1"/>
        <v>2.5076644917910449</v>
      </c>
      <c r="AL12">
        <f t="shared" si="1"/>
        <v>1.2757324340298508</v>
      </c>
      <c r="AM12">
        <f t="shared" si="1"/>
        <v>0.57691372413432829</v>
      </c>
      <c r="AN12">
        <f t="shared" si="1"/>
        <v>0.29288845119402984</v>
      </c>
      <c r="AO12">
        <f t="shared" si="1"/>
        <v>0.42801386198507463</v>
      </c>
      <c r="AP12">
        <f t="shared" si="1"/>
        <v>2.5742100704477616E-2</v>
      </c>
    </row>
    <row r="13" spans="1:42" customFormat="1">
      <c r="A13" s="57">
        <v>8</v>
      </c>
      <c r="B13" s="57" t="s">
        <v>211</v>
      </c>
      <c r="C13" s="10"/>
      <c r="D13" s="57">
        <v>1</v>
      </c>
      <c r="E13" s="57">
        <v>1</v>
      </c>
      <c r="F13" s="10"/>
      <c r="G13" s="57" t="s">
        <v>27</v>
      </c>
      <c r="H13" s="57">
        <v>36.659479999999995</v>
      </c>
      <c r="I13" s="35">
        <v>4521.9538670284928</v>
      </c>
      <c r="J13" s="57">
        <f>H13/H14</f>
        <v>0.35843054082714743</v>
      </c>
      <c r="K13" s="59">
        <v>1.4000000000000099E-2</v>
      </c>
      <c r="L13" s="57">
        <f t="shared" si="2"/>
        <v>4.93</v>
      </c>
      <c r="M13" s="57">
        <v>8.9867361490000004</v>
      </c>
      <c r="N13" s="57">
        <v>2.4718819299999999</v>
      </c>
      <c r="O13" s="57">
        <v>11.546907239999999</v>
      </c>
      <c r="P13" s="57">
        <v>6.7755774660000004E-2</v>
      </c>
      <c r="Q13" s="57">
        <v>10.48843931</v>
      </c>
      <c r="R13" s="57">
        <v>4.4889231809999997</v>
      </c>
      <c r="S13" s="57">
        <v>6.8694324809999996</v>
      </c>
      <c r="T13" s="57">
        <v>4.0682581280000001</v>
      </c>
      <c r="U13" s="57">
        <v>1.7256548920000001</v>
      </c>
      <c r="V13" s="57">
        <v>7.6351784879999995E-2</v>
      </c>
      <c r="W13" s="57">
        <f t="shared" si="9"/>
        <v>0.18228673730223127</v>
      </c>
      <c r="X13" s="57">
        <f t="shared" si="9"/>
        <v>5.0139592900608522E-2</v>
      </c>
      <c r="Y13" s="57">
        <f t="shared" si="9"/>
        <v>0.23421718539553754</v>
      </c>
      <c r="Z13" s="57">
        <f t="shared" si="9"/>
        <v>1.3743564839756594E-3</v>
      </c>
      <c r="AA13" s="57">
        <f t="shared" si="9"/>
        <v>0.21274724766734285</v>
      </c>
      <c r="AB13" s="57">
        <f t="shared" si="9"/>
        <v>9.1053208539553745E-2</v>
      </c>
      <c r="AC13" s="57">
        <f t="shared" si="9"/>
        <v>0.13933940123732252</v>
      </c>
      <c r="AD13" s="57">
        <f t="shared" si="9"/>
        <v>8.252044884381339E-2</v>
      </c>
      <c r="AE13" s="57">
        <f t="shared" si="9"/>
        <v>3.5003141825557818E-2</v>
      </c>
      <c r="AF13" s="57">
        <f t="shared" si="9"/>
        <v>1.5487177460446248E-3</v>
      </c>
      <c r="AG13">
        <f t="shared" si="3"/>
        <v>0.82429221665183172</v>
      </c>
      <c r="AH13">
        <f t="shared" si="1"/>
        <v>0.22672892600814107</v>
      </c>
      <c r="AI13">
        <f t="shared" si="1"/>
        <v>1.0591193072238805</v>
      </c>
      <c r="AJ13">
        <f t="shared" si="1"/>
        <v>6.2147766173894156E-3</v>
      </c>
      <c r="AK13">
        <f t="shared" si="1"/>
        <v>0.96203323928900952</v>
      </c>
      <c r="AL13">
        <f t="shared" si="1"/>
        <v>0.41173840846078685</v>
      </c>
      <c r="AM13">
        <f t="shared" si="1"/>
        <v>0.63008634425454535</v>
      </c>
      <c r="AN13">
        <f t="shared" si="1"/>
        <v>0.37315366275820888</v>
      </c>
      <c r="AO13">
        <f t="shared" si="1"/>
        <v>0.15828259253622795</v>
      </c>
      <c r="AP13">
        <f t="shared" si="1"/>
        <v>7.0032302006621423E-3</v>
      </c>
    </row>
    <row r="14" spans="1:42" customFormat="1">
      <c r="A14" s="57"/>
      <c r="B14" s="57" t="s">
        <v>212</v>
      </c>
      <c r="C14" s="10"/>
      <c r="D14" s="57">
        <v>1</v>
      </c>
      <c r="E14" s="57">
        <v>1</v>
      </c>
      <c r="F14" s="10"/>
      <c r="G14" s="60" t="s">
        <v>307</v>
      </c>
      <c r="H14" s="61">
        <f>H12+H13</f>
        <v>102.27777999999998</v>
      </c>
      <c r="I14" s="62">
        <v>12615.983717774761</v>
      </c>
      <c r="J14" s="57"/>
      <c r="K14" s="59"/>
      <c r="L14" s="57"/>
      <c r="M14" s="61">
        <f t="shared" ref="M14:AF14" si="10">(M12*$J12)+(M13*$J13)</f>
        <v>9.2064095767306497</v>
      </c>
      <c r="N14" s="61">
        <f t="shared" si="10"/>
        <v>2.613566113966066</v>
      </c>
      <c r="O14" s="61">
        <f t="shared" si="10"/>
        <v>18.455031829872748</v>
      </c>
      <c r="P14" s="61">
        <f t="shared" si="10"/>
        <v>0.17408613290782612</v>
      </c>
      <c r="Q14" s="61">
        <f t="shared" si="10"/>
        <v>13.558680953372217</v>
      </c>
      <c r="R14" s="61">
        <f t="shared" si="10"/>
        <v>6.5941994216097566</v>
      </c>
      <c r="S14" s="61">
        <f t="shared" si="10"/>
        <v>4.71664395759597</v>
      </c>
      <c r="T14" s="61">
        <f t="shared" si="10"/>
        <v>2.6027202438112411</v>
      </c>
      <c r="U14" s="61">
        <f t="shared" si="10"/>
        <v>2.2910948408388125</v>
      </c>
      <c r="V14" s="61">
        <f t="shared" si="10"/>
        <v>0.12796028036632026</v>
      </c>
      <c r="W14" s="61">
        <f t="shared" si="10"/>
        <v>0.18674258776329916</v>
      </c>
      <c r="X14" s="61">
        <f t="shared" si="10"/>
        <v>5.3013511439473956E-2</v>
      </c>
      <c r="Y14" s="61">
        <f t="shared" si="10"/>
        <v>0.37434141642743912</v>
      </c>
      <c r="Z14" s="61">
        <f t="shared" si="10"/>
        <v>3.5311588825116869E-3</v>
      </c>
      <c r="AA14" s="61">
        <f t="shared" si="10"/>
        <v>0.27502395442945682</v>
      </c>
      <c r="AB14" s="61">
        <f t="shared" si="10"/>
        <v>0.13375658056003564</v>
      </c>
      <c r="AC14" s="61">
        <f t="shared" si="10"/>
        <v>9.567229122912721E-2</v>
      </c>
      <c r="AD14" s="61">
        <f t="shared" si="10"/>
        <v>5.2793514073250336E-2</v>
      </c>
      <c r="AE14" s="61">
        <f t="shared" si="10"/>
        <v>4.6472511984560101E-2</v>
      </c>
      <c r="AF14" s="61">
        <f t="shared" si="10"/>
        <v>2.5955432122985859E-3</v>
      </c>
      <c r="AG14">
        <f t="shared" si="3"/>
        <v>2.3559414466369066</v>
      </c>
      <c r="AH14">
        <f t="shared" si="1"/>
        <v>0.66881759714246947</v>
      </c>
      <c r="AI14">
        <f t="shared" si="1"/>
        <v>4.7226852145373135</v>
      </c>
      <c r="AJ14">
        <f t="shared" si="1"/>
        <v>4.4549042966643165E-2</v>
      </c>
      <c r="AK14">
        <f t="shared" si="1"/>
        <v>3.4696977310800552</v>
      </c>
      <c r="AL14">
        <f t="shared" si="1"/>
        <v>1.6874708424906377</v>
      </c>
      <c r="AM14">
        <f t="shared" si="1"/>
        <v>1.207000068388874</v>
      </c>
      <c r="AN14">
        <f t="shared" si="1"/>
        <v>0.666042113952239</v>
      </c>
      <c r="AO14">
        <f t="shared" si="1"/>
        <v>0.58629645452130275</v>
      </c>
      <c r="AP14">
        <f t="shared" si="1"/>
        <v>3.2745330905139758E-2</v>
      </c>
    </row>
    <row r="15" spans="1:42" customFormat="1">
      <c r="A15" s="10">
        <v>9</v>
      </c>
      <c r="B15" s="10" t="s">
        <v>211</v>
      </c>
      <c r="C15" s="10"/>
      <c r="D15" s="10">
        <v>1</v>
      </c>
      <c r="E15" s="10">
        <v>2</v>
      </c>
      <c r="F15" s="10" t="s">
        <v>129</v>
      </c>
      <c r="G15" s="10" t="s">
        <v>32</v>
      </c>
      <c r="H15">
        <v>17.426639999999999</v>
      </c>
      <c r="I15" s="16">
        <v>15286.526315789473</v>
      </c>
      <c r="J15" s="40">
        <f>H15/H17</f>
        <v>3.0442106710671067E-2</v>
      </c>
      <c r="K15" s="54">
        <v>1.6000000000000014E-2</v>
      </c>
      <c r="L15" s="10">
        <f t="shared" si="2"/>
        <v>4.92</v>
      </c>
      <c r="M15" s="10">
        <v>20.31054584</v>
      </c>
      <c r="N15" s="10">
        <v>2.2423839079999999</v>
      </c>
      <c r="O15" s="10">
        <v>12.626406100000001</v>
      </c>
      <c r="P15" s="10">
        <v>0.33424675310000002</v>
      </c>
      <c r="Q15" s="10">
        <v>4.5200140429999998</v>
      </c>
      <c r="R15" s="10">
        <v>2.706438382</v>
      </c>
      <c r="S15" s="10">
        <v>2.4237498949999998</v>
      </c>
      <c r="T15" s="10">
        <v>0.56136683580000002</v>
      </c>
      <c r="U15" s="10">
        <v>1.7178184489999999</v>
      </c>
      <c r="V15" s="10">
        <v>6.6190479669999996E-2</v>
      </c>
      <c r="W15" s="10">
        <f t="shared" ref="W15:AF16" si="11">M15*0.1/$L15</f>
        <v>0.4128159723577236</v>
      </c>
      <c r="X15" s="10">
        <f t="shared" si="11"/>
        <v>4.5576908699186992E-2</v>
      </c>
      <c r="Y15" s="10">
        <f t="shared" si="11"/>
        <v>0.25663427032520325</v>
      </c>
      <c r="Z15" s="10">
        <f t="shared" si="11"/>
        <v>6.7936331930894319E-3</v>
      </c>
      <c r="AA15" s="10">
        <f t="shared" si="11"/>
        <v>9.1870204126016264E-2</v>
      </c>
      <c r="AB15" s="10">
        <f t="shared" si="11"/>
        <v>5.5008910203252027E-2</v>
      </c>
      <c r="AC15" s="10">
        <f t="shared" si="11"/>
        <v>4.9263209247967482E-2</v>
      </c>
      <c r="AD15" s="10">
        <f t="shared" si="11"/>
        <v>1.1409895036585366E-2</v>
      </c>
      <c r="AE15" s="10">
        <f t="shared" si="11"/>
        <v>3.4915009126016264E-2</v>
      </c>
      <c r="AF15" s="10">
        <f t="shared" si="11"/>
        <v>1.3453349526422766E-3</v>
      </c>
      <c r="AG15">
        <f t="shared" si="3"/>
        <v>6.3105222250245614</v>
      </c>
      <c r="AH15">
        <f t="shared" si="1"/>
        <v>0.69671261422245623</v>
      </c>
      <c r="AI15">
        <f t="shared" si="1"/>
        <v>3.9230465268596491</v>
      </c>
      <c r="AJ15">
        <f t="shared" si="1"/>
        <v>0.10385105258598247</v>
      </c>
      <c r="AK15">
        <f t="shared" si="1"/>
        <v>1.4043762930092982</v>
      </c>
      <c r="AL15">
        <f t="shared" si="1"/>
        <v>0.84089515342491228</v>
      </c>
      <c r="AM15">
        <f t="shared" si="1"/>
        <v>0.75306334456929824</v>
      </c>
      <c r="AN15">
        <f t="shared" si="1"/>
        <v>0.17441766073715789</v>
      </c>
      <c r="AO15">
        <f t="shared" si="1"/>
        <v>0.53372920582087724</v>
      </c>
      <c r="AP15">
        <f t="shared" si="1"/>
        <v>2.0565498157117546E-2</v>
      </c>
    </row>
    <row r="16" spans="1:42" customFormat="1">
      <c r="A16" s="10">
        <v>10</v>
      </c>
      <c r="B16" s="10" t="s">
        <v>212</v>
      </c>
      <c r="C16" s="10"/>
      <c r="D16" s="10">
        <v>1</v>
      </c>
      <c r="E16" s="10">
        <v>2</v>
      </c>
      <c r="F16" s="10" t="s">
        <v>129</v>
      </c>
      <c r="G16" s="10" t="s">
        <v>34</v>
      </c>
      <c r="H16">
        <v>555.02519999999993</v>
      </c>
      <c r="I16" s="16">
        <v>68462.464536820029</v>
      </c>
      <c r="J16" s="40">
        <f>H16/H17</f>
        <v>0.96955789328932884</v>
      </c>
      <c r="K16" s="54">
        <v>1.6000000000000014E-2</v>
      </c>
      <c r="L16" s="10">
        <f t="shared" si="2"/>
        <v>4.92</v>
      </c>
      <c r="M16" s="10">
        <v>19.158471089999999</v>
      </c>
      <c r="N16" s="10">
        <v>2.7721918219999999</v>
      </c>
      <c r="O16" s="10">
        <v>23.311502969999999</v>
      </c>
      <c r="P16" s="10">
        <v>1.1362942469999999</v>
      </c>
      <c r="Q16" s="10">
        <v>8.1091525979999997</v>
      </c>
      <c r="R16" s="10">
        <v>4.6088766410000002</v>
      </c>
      <c r="S16" s="10">
        <v>4.0157528349999998</v>
      </c>
      <c r="T16" s="10">
        <v>1.214204171</v>
      </c>
      <c r="U16" s="10">
        <v>4.7570726189999997</v>
      </c>
      <c r="V16" s="10">
        <v>0.12653821600000001</v>
      </c>
      <c r="W16" s="10">
        <f t="shared" si="11"/>
        <v>0.38939981890243902</v>
      </c>
      <c r="X16" s="10">
        <f t="shared" si="11"/>
        <v>5.6345362235772363E-2</v>
      </c>
      <c r="Y16" s="10">
        <f t="shared" si="11"/>
        <v>0.47381103597560981</v>
      </c>
      <c r="Z16" s="10">
        <f t="shared" si="11"/>
        <v>2.3095411524390243E-2</v>
      </c>
      <c r="AA16" s="10">
        <f t="shared" si="11"/>
        <v>0.16482017475609756</v>
      </c>
      <c r="AB16" s="10">
        <f t="shared" si="11"/>
        <v>9.3676354491869923E-2</v>
      </c>
      <c r="AC16" s="10">
        <f t="shared" si="11"/>
        <v>8.1620992581300816E-2</v>
      </c>
      <c r="AD16" s="10">
        <f t="shared" si="11"/>
        <v>2.4678946565040653E-2</v>
      </c>
      <c r="AE16" s="10">
        <f t="shared" si="11"/>
        <v>9.6688467865853667E-2</v>
      </c>
      <c r="AF16" s="10">
        <f t="shared" si="11"/>
        <v>2.5719149593495939E-3</v>
      </c>
      <c r="AG16">
        <f t="shared" si="3"/>
        <v>26.65927129225237</v>
      </c>
      <c r="AH16">
        <f t="shared" si="1"/>
        <v>3.8575423638808437</v>
      </c>
      <c r="AI16">
        <f t="shared" si="1"/>
        <v>32.438271247634141</v>
      </c>
      <c r="AJ16">
        <f t="shared" si="1"/>
        <v>1.5811687924518316</v>
      </c>
      <c r="AK16">
        <f t="shared" si="1"/>
        <v>11.283995369191809</v>
      </c>
      <c r="AL16">
        <f t="shared" si="1"/>
        <v>6.4133140973382261</v>
      </c>
      <c r="AM16">
        <f t="shared" si="1"/>
        <v>5.5879743100573576</v>
      </c>
      <c r="AN16">
        <f t="shared" si="1"/>
        <v>1.6895815040151723</v>
      </c>
      <c r="AO16">
        <f t="shared" si="1"/>
        <v>6.6195308023854693</v>
      </c>
      <c r="AP16">
        <f t="shared" si="1"/>
        <v>0.17607963669618848</v>
      </c>
    </row>
    <row r="17" spans="1:42" customFormat="1">
      <c r="A17" s="10"/>
      <c r="B17" s="10" t="s">
        <v>212</v>
      </c>
      <c r="C17" s="10"/>
      <c r="D17" s="10">
        <v>1</v>
      </c>
      <c r="E17" s="10">
        <v>2</v>
      </c>
      <c r="F17" s="10" t="s">
        <v>129</v>
      </c>
      <c r="G17" s="41" t="s">
        <v>306</v>
      </c>
      <c r="H17" s="55">
        <v>572.45183999999995</v>
      </c>
      <c r="I17" s="56">
        <v>70612.043912668058</v>
      </c>
      <c r="J17" s="40"/>
      <c r="K17" s="54"/>
      <c r="L17" s="10"/>
      <c r="M17" s="42">
        <f t="shared" ref="M17:AF17" si="12">(M15*$J15)+(M16*$J16)</f>
        <v>19.19354267247817</v>
      </c>
      <c r="N17" s="42">
        <f t="shared" si="12"/>
        <v>2.7560633529458536</v>
      </c>
      <c r="O17" s="42">
        <f t="shared" si="12"/>
        <v>22.986226110869598</v>
      </c>
      <c r="P17" s="42">
        <f t="shared" si="12"/>
        <v>1.1118782316036697</v>
      </c>
      <c r="Q17" s="42">
        <f t="shared" si="12"/>
        <v>7.9998916591093048</v>
      </c>
      <c r="R17" s="42">
        <f t="shared" si="12"/>
        <v>4.5509624125090582</v>
      </c>
      <c r="S17" s="42">
        <f t="shared" si="12"/>
        <v>3.9672889116168171</v>
      </c>
      <c r="T17" s="42">
        <f t="shared" si="12"/>
        <v>1.1943304271771313</v>
      </c>
      <c r="U17" s="42">
        <f t="shared" si="12"/>
        <v>4.6645513192360069</v>
      </c>
      <c r="V17" s="42">
        <f t="shared" si="12"/>
        <v>0.12470110377089469</v>
      </c>
      <c r="W17" s="42">
        <f t="shared" si="12"/>
        <v>0.3901126559446782</v>
      </c>
      <c r="X17" s="42">
        <f t="shared" si="12"/>
        <v>5.6017547824102724E-2</v>
      </c>
      <c r="Y17" s="42">
        <f t="shared" si="12"/>
        <v>0.4671997177006017</v>
      </c>
      <c r="Z17" s="42">
        <f t="shared" si="12"/>
        <v>2.2599151048855078E-2</v>
      </c>
      <c r="AA17" s="42">
        <f t="shared" si="12"/>
        <v>0.16259942396563629</v>
      </c>
      <c r="AB17" s="42">
        <f t="shared" si="12"/>
        <v>9.2499236026606882E-2</v>
      </c>
      <c r="AC17" s="42">
        <f t="shared" si="12"/>
        <v>8.06359534881467E-2</v>
      </c>
      <c r="AD17" s="42">
        <f t="shared" si="12"/>
        <v>2.4275008682462022E-2</v>
      </c>
      <c r="AE17" s="42">
        <f t="shared" si="12"/>
        <v>9.4807953643008286E-2</v>
      </c>
      <c r="AF17" s="42">
        <f t="shared" si="12"/>
        <v>2.5345752798962336E-3</v>
      </c>
      <c r="AG17">
        <f t="shared" si="3"/>
        <v>27.546651992453182</v>
      </c>
      <c r="AH17">
        <f t="shared" si="1"/>
        <v>3.9555135468355247</v>
      </c>
      <c r="AI17">
        <f t="shared" si="1"/>
        <v>32.989926982261011</v>
      </c>
      <c r="AJ17">
        <f t="shared" si="1"/>
        <v>1.5957722462507731</v>
      </c>
      <c r="AK17">
        <f t="shared" si="1"/>
        <v>11.48147766523604</v>
      </c>
      <c r="AL17">
        <f t="shared" si="1"/>
        <v>6.5315601161990129</v>
      </c>
      <c r="AM17">
        <f t="shared" si="1"/>
        <v>5.6938694886448742</v>
      </c>
      <c r="AN17">
        <f t="shared" si="1"/>
        <v>1.7141079790664067</v>
      </c>
      <c r="AO17">
        <f t="shared" si="1"/>
        <v>6.694583385910299</v>
      </c>
      <c r="AP17">
        <f t="shared" si="1"/>
        <v>0.17897154096399578</v>
      </c>
    </row>
    <row r="18" spans="1:42" customFormat="1">
      <c r="A18" s="10">
        <v>11</v>
      </c>
      <c r="B18" s="10" t="s">
        <v>211</v>
      </c>
      <c r="C18" s="10"/>
      <c r="D18" s="10">
        <v>1</v>
      </c>
      <c r="E18" s="10">
        <v>2</v>
      </c>
      <c r="F18" s="11" t="s">
        <v>219</v>
      </c>
      <c r="G18" s="10" t="s">
        <v>32</v>
      </c>
      <c r="H18">
        <v>58.588359999999994</v>
      </c>
      <c r="I18" s="16">
        <v>51393.298245614031</v>
      </c>
      <c r="J18" s="40">
        <f>H18/H20</f>
        <v>4.4403136102657892E-2</v>
      </c>
      <c r="K18" s="54">
        <v>1.1000000000000121E-2</v>
      </c>
      <c r="L18" s="10">
        <f t="shared" si="2"/>
        <v>4.9449999999999994</v>
      </c>
      <c r="M18" s="10">
        <v>16.581242379999999</v>
      </c>
      <c r="N18" s="10">
        <v>2.1280308890000001</v>
      </c>
      <c r="O18" s="10">
        <v>8.0916977679999995</v>
      </c>
      <c r="P18" s="10">
        <v>1.7346119390000001E-2</v>
      </c>
      <c r="Q18" s="10">
        <v>3.3324351189999999</v>
      </c>
      <c r="R18" s="10">
        <v>1.9383486130000001</v>
      </c>
      <c r="S18" s="10">
        <v>1.287818009</v>
      </c>
      <c r="T18" s="10">
        <v>0.60048539209999996</v>
      </c>
      <c r="U18" s="10">
        <v>0.87895012900000002</v>
      </c>
      <c r="V18" s="10">
        <v>4.6631195400000006E-2</v>
      </c>
      <c r="W18" s="10">
        <f t="shared" ref="W18:AF19" si="13">M18*0.1/$L18</f>
        <v>0.33531329383215375</v>
      </c>
      <c r="X18" s="10">
        <f t="shared" si="13"/>
        <v>4.303399168857433E-2</v>
      </c>
      <c r="Y18" s="10">
        <f t="shared" si="13"/>
        <v>0.16363392857431752</v>
      </c>
      <c r="Z18" s="10">
        <f t="shared" si="13"/>
        <v>3.5078097856420636E-4</v>
      </c>
      <c r="AA18" s="10">
        <f t="shared" si="13"/>
        <v>6.7389992295247739E-2</v>
      </c>
      <c r="AB18" s="10">
        <f t="shared" si="13"/>
        <v>3.9198151931243687E-2</v>
      </c>
      <c r="AC18" s="10">
        <f t="shared" si="13"/>
        <v>2.6042831324570276E-2</v>
      </c>
      <c r="AD18" s="10">
        <f t="shared" si="13"/>
        <v>1.2143283965621842E-2</v>
      </c>
      <c r="AE18" s="10">
        <f t="shared" si="13"/>
        <v>1.77745223255814E-2</v>
      </c>
      <c r="AF18" s="10">
        <f t="shared" si="13"/>
        <v>9.4299687360970702E-4</v>
      </c>
      <c r="AG18">
        <f t="shared" si="3"/>
        <v>17.232856115635087</v>
      </c>
      <c r="AH18">
        <f t="shared" si="1"/>
        <v>2.2116587695501759</v>
      </c>
      <c r="AI18">
        <f t="shared" si="1"/>
        <v>8.4096872943214045</v>
      </c>
      <c r="AJ18">
        <f t="shared" si="1"/>
        <v>1.8027791450238598E-2</v>
      </c>
      <c r="AK18">
        <f t="shared" si="1"/>
        <v>3.4633939727992988</v>
      </c>
      <c r="AL18">
        <f t="shared" si="1"/>
        <v>2.0145223128792984</v>
      </c>
      <c r="AM18">
        <f t="shared" si="1"/>
        <v>1.3384269974238596</v>
      </c>
      <c r="AN18">
        <f t="shared" si="1"/>
        <v>0.62408341452638605</v>
      </c>
      <c r="AO18">
        <f t="shared" si="1"/>
        <v>0.91349132705192992</v>
      </c>
      <c r="AP18">
        <f t="shared" si="1"/>
        <v>4.8463719570105271E-2</v>
      </c>
    </row>
    <row r="19" spans="1:42" customFormat="1">
      <c r="A19" s="10">
        <v>12</v>
      </c>
      <c r="B19" s="10" t="s">
        <v>212</v>
      </c>
      <c r="C19" s="10"/>
      <c r="D19" s="10">
        <v>1</v>
      </c>
      <c r="E19" s="10">
        <v>2</v>
      </c>
      <c r="F19" s="11" t="s">
        <v>217</v>
      </c>
      <c r="G19" s="10" t="s">
        <v>34</v>
      </c>
      <c r="H19">
        <v>1260.8761</v>
      </c>
      <c r="I19" s="16">
        <v>155529.30800542742</v>
      </c>
      <c r="J19" s="40">
        <f>H19/H20</f>
        <v>0.95559686389734211</v>
      </c>
      <c r="K19" s="54">
        <v>1.1000000000000121E-2</v>
      </c>
      <c r="L19" s="10">
        <f t="shared" si="2"/>
        <v>4.9449999999999994</v>
      </c>
      <c r="M19" s="10">
        <v>17.703445980000001</v>
      </c>
      <c r="N19" s="10">
        <v>2.1359350479999999</v>
      </c>
      <c r="O19" s="10">
        <v>10.015689480000001</v>
      </c>
      <c r="P19" s="10">
        <v>0.95338038390000002</v>
      </c>
      <c r="Q19" s="10">
        <v>4.4128771110000002</v>
      </c>
      <c r="R19" s="10">
        <v>2.4589116400000002</v>
      </c>
      <c r="S19" s="10">
        <v>1.4267759659999999</v>
      </c>
      <c r="T19" s="10">
        <v>0.86489202030000001</v>
      </c>
      <c r="U19" s="10">
        <v>4.0495698620000002</v>
      </c>
      <c r="V19" s="10">
        <v>5.3166601190000003E-2</v>
      </c>
      <c r="W19" s="10">
        <f t="shared" si="13"/>
        <v>0.35800699656218415</v>
      </c>
      <c r="X19" s="10">
        <f t="shared" si="13"/>
        <v>4.3193833124368052E-2</v>
      </c>
      <c r="Y19" s="10">
        <f t="shared" si="13"/>
        <v>0.20254174883720935</v>
      </c>
      <c r="Z19" s="10">
        <f t="shared" si="13"/>
        <v>1.9279684204246719E-2</v>
      </c>
      <c r="AA19" s="10">
        <f t="shared" si="13"/>
        <v>8.9239173124368062E-2</v>
      </c>
      <c r="AB19" s="10">
        <f t="shared" si="13"/>
        <v>4.9725210111223467E-2</v>
      </c>
      <c r="AC19" s="10">
        <f t="shared" si="13"/>
        <v>2.8852901233569261E-2</v>
      </c>
      <c r="AD19" s="10">
        <f t="shared" si="13"/>
        <v>1.749023296865521E-2</v>
      </c>
      <c r="AE19" s="10">
        <f t="shared" si="13"/>
        <v>8.1892211567239651E-2</v>
      </c>
      <c r="AF19" s="10">
        <f t="shared" si="13"/>
        <v>1.0751587702730033E-3</v>
      </c>
      <c r="AG19">
        <f t="shared" si="3"/>
        <v>55.680580436417934</v>
      </c>
      <c r="AH19">
        <f t="shared" si="3"/>
        <v>6.7179069759348726</v>
      </c>
      <c r="AI19">
        <f t="shared" si="3"/>
        <v>31.501178038860253</v>
      </c>
      <c r="AJ19">
        <f t="shared" si="3"/>
        <v>2.9985559428496615</v>
      </c>
      <c r="AK19">
        <f t="shared" si="3"/>
        <v>13.8793068430095</v>
      </c>
      <c r="AL19">
        <f t="shared" si="3"/>
        <v>7.7337275190230681</v>
      </c>
      <c r="AM19">
        <f t="shared" si="3"/>
        <v>4.4874717628059706</v>
      </c>
      <c r="AN19">
        <f t="shared" si="3"/>
        <v>2.7202438304686569</v>
      </c>
      <c r="AO19">
        <f t="shared" si="3"/>
        <v>12.736638996086842</v>
      </c>
      <c r="AP19">
        <f t="shared" si="3"/>
        <v>0.16721869953652652</v>
      </c>
    </row>
    <row r="20" spans="1:42" customFormat="1">
      <c r="A20" s="10"/>
      <c r="B20" s="10" t="s">
        <v>212</v>
      </c>
      <c r="C20" s="10"/>
      <c r="D20" s="10">
        <v>1</v>
      </c>
      <c r="E20" s="10">
        <v>2</v>
      </c>
      <c r="F20" s="11" t="s">
        <v>217</v>
      </c>
      <c r="G20" s="41" t="s">
        <v>133</v>
      </c>
      <c r="H20" s="55">
        <v>1319.4644599999999</v>
      </c>
      <c r="I20" s="56">
        <v>162756.1934130998</v>
      </c>
      <c r="J20" s="40"/>
      <c r="K20" s="54"/>
      <c r="L20" s="10"/>
      <c r="M20" s="42">
        <f t="shared" ref="M20:AF20" si="14">(M18*$J18)+(M19*$J19)</f>
        <v>17.653616620814311</v>
      </c>
      <c r="N20" s="42">
        <f t="shared" si="14"/>
        <v>2.1355840785521458</v>
      </c>
      <c r="O20" s="42">
        <f t="shared" si="14"/>
        <v>9.930258214151678</v>
      </c>
      <c r="P20" s="42">
        <f t="shared" si="14"/>
        <v>0.91181752705621122</v>
      </c>
      <c r="Q20" s="42">
        <f t="shared" si="14"/>
        <v>4.364902098178197</v>
      </c>
      <c r="R20" s="42">
        <f t="shared" si="14"/>
        <v>2.4357970090621075</v>
      </c>
      <c r="S20" s="42">
        <f t="shared" si="14"/>
        <v>1.4206057969227817</v>
      </c>
      <c r="T20" s="42">
        <f t="shared" si="14"/>
        <v>0.8531515368015905</v>
      </c>
      <c r="U20" s="42">
        <f t="shared" si="14"/>
        <v>3.9087844024658285</v>
      </c>
      <c r="V20" s="42">
        <f t="shared" si="14"/>
        <v>5.2876408677220536E-2</v>
      </c>
      <c r="W20" s="42">
        <f t="shared" si="14"/>
        <v>0.35699932499118936</v>
      </c>
      <c r="X20" s="42">
        <f t="shared" si="14"/>
        <v>4.3186735663339658E-2</v>
      </c>
      <c r="Y20" s="42">
        <f t="shared" si="14"/>
        <v>0.20081411959861842</v>
      </c>
      <c r="Z20" s="42">
        <f t="shared" si="14"/>
        <v>1.8439181538042696E-2</v>
      </c>
      <c r="AA20" s="42">
        <f t="shared" si="14"/>
        <v>8.8269000974281045E-2</v>
      </c>
      <c r="AB20" s="42">
        <f t="shared" si="14"/>
        <v>4.9257775714097229E-2</v>
      </c>
      <c r="AC20" s="42">
        <f t="shared" si="14"/>
        <v>2.8728125316941994E-2</v>
      </c>
      <c r="AD20" s="42">
        <f t="shared" si="14"/>
        <v>1.7252811664339548E-2</v>
      </c>
      <c r="AE20" s="42">
        <f t="shared" si="14"/>
        <v>7.9045185085254377E-2</v>
      </c>
      <c r="AF20" s="42">
        <f t="shared" si="14"/>
        <v>1.0692903675878775E-3</v>
      </c>
      <c r="AG20">
        <f t="shared" ref="AG20:AP45" si="15">W20*$I20/1000</f>
        <v>58.10385118661209</v>
      </c>
      <c r="AH20">
        <f t="shared" si="15"/>
        <v>7.0289087025029238</v>
      </c>
      <c r="AI20">
        <f t="shared" si="15"/>
        <v>32.68374168947409</v>
      </c>
      <c r="AJ20">
        <f t="shared" si="15"/>
        <v>3.001090996784936</v>
      </c>
      <c r="AK20">
        <f t="shared" si="15"/>
        <v>14.366326594951181</v>
      </c>
      <c r="AL20">
        <f t="shared" si="15"/>
        <v>8.0170080712226994</v>
      </c>
      <c r="AM20">
        <f t="shared" si="15"/>
        <v>4.6756803204799802</v>
      </c>
      <c r="AN20">
        <f t="shared" si="15"/>
        <v>2.8080019521610318</v>
      </c>
      <c r="AO20">
        <f t="shared" si="15"/>
        <v>12.865093432109932</v>
      </c>
      <c r="AP20">
        <f t="shared" si="15"/>
        <v>0.17403362988189719</v>
      </c>
    </row>
    <row r="21" spans="1:42" customFormat="1">
      <c r="A21" s="10">
        <v>13</v>
      </c>
      <c r="B21" s="10" t="s">
        <v>212</v>
      </c>
      <c r="C21" s="10"/>
      <c r="D21" s="10">
        <v>1</v>
      </c>
      <c r="E21" s="10">
        <v>2</v>
      </c>
      <c r="F21" s="10" t="s">
        <v>65</v>
      </c>
      <c r="G21" s="10" t="s">
        <v>32</v>
      </c>
      <c r="H21">
        <v>41.040689999999998</v>
      </c>
      <c r="I21" s="16">
        <v>36000.605263157893</v>
      </c>
      <c r="J21" s="40">
        <f>H21/H23</f>
        <v>3.8524276912465162E-2</v>
      </c>
      <c r="K21" s="54">
        <v>7.0000000000000288E-3</v>
      </c>
      <c r="L21" s="10">
        <f t="shared" si="2"/>
        <v>4.9649999999999999</v>
      </c>
      <c r="M21" s="10">
        <v>15.681093880000001</v>
      </c>
      <c r="N21" s="10">
        <v>1.3482339290000001</v>
      </c>
      <c r="O21" s="10">
        <v>9.8664353210000009</v>
      </c>
      <c r="P21" s="10">
        <v>0.57350096699999997</v>
      </c>
      <c r="Q21" s="10">
        <v>2.3669507649999999</v>
      </c>
      <c r="R21" s="10">
        <v>2.615906485</v>
      </c>
      <c r="S21" s="10">
        <v>0.25902103729999998</v>
      </c>
      <c r="T21" s="10">
        <v>0.6585731789</v>
      </c>
      <c r="U21" s="10">
        <v>2.586462284</v>
      </c>
      <c r="V21" s="10">
        <v>5.4434783909999999E-2</v>
      </c>
      <c r="W21" s="10">
        <f t="shared" ref="W21:AF22" si="16">M21*0.1/$L21</f>
        <v>0.3158327065458208</v>
      </c>
      <c r="X21" s="10">
        <f t="shared" si="16"/>
        <v>2.7154761913393759E-2</v>
      </c>
      <c r="Y21" s="10">
        <f t="shared" si="16"/>
        <v>0.198719744632427</v>
      </c>
      <c r="Z21" s="10">
        <f t="shared" si="16"/>
        <v>1.1550875468277946E-2</v>
      </c>
      <c r="AA21" s="10">
        <f t="shared" si="16"/>
        <v>4.7672724370594159E-2</v>
      </c>
      <c r="AB21" s="10">
        <f t="shared" si="16"/>
        <v>5.2686938267875134E-2</v>
      </c>
      <c r="AC21" s="10">
        <f t="shared" si="16"/>
        <v>5.2169393212487414E-3</v>
      </c>
      <c r="AD21" s="10">
        <f t="shared" si="16"/>
        <v>1.3264313774420947E-2</v>
      </c>
      <c r="AE21" s="10">
        <f t="shared" si="16"/>
        <v>5.2093903001007053E-2</v>
      </c>
      <c r="AF21" s="10">
        <f t="shared" si="16"/>
        <v>1.0963702700906345E-3</v>
      </c>
      <c r="AG21">
        <f t="shared" si="15"/>
        <v>11.370168597550879</v>
      </c>
      <c r="AH21">
        <f t="shared" si="15"/>
        <v>0.97758786465912284</v>
      </c>
      <c r="AI21">
        <f t="shared" si="15"/>
        <v>7.1540310845075439</v>
      </c>
      <c r="AJ21">
        <f t="shared" si="15"/>
        <v>0.41583850817736845</v>
      </c>
      <c r="AK21">
        <f t="shared" si="15"/>
        <v>1.7162469318850877</v>
      </c>
      <c r="AL21">
        <f t="shared" si="15"/>
        <v>1.8967616671061405</v>
      </c>
      <c r="AM21">
        <f t="shared" si="15"/>
        <v>0.18781297318612281</v>
      </c>
      <c r="AN21">
        <f t="shared" si="15"/>
        <v>0.47752332427959654</v>
      </c>
      <c r="AO21">
        <f t="shared" si="15"/>
        <v>1.8754120385564914</v>
      </c>
      <c r="AP21">
        <f t="shared" si="15"/>
        <v>3.9469993315794739E-2</v>
      </c>
    </row>
    <row r="22" spans="1:42" customFormat="1">
      <c r="A22" s="10">
        <v>14</v>
      </c>
      <c r="B22" s="10" t="s">
        <v>211</v>
      </c>
      <c r="C22" s="10"/>
      <c r="D22" s="10">
        <v>1</v>
      </c>
      <c r="E22" s="10">
        <v>2</v>
      </c>
      <c r="F22" s="10" t="s">
        <v>65</v>
      </c>
      <c r="G22" s="10" t="s">
        <v>34</v>
      </c>
      <c r="H22">
        <v>1024.2794999999999</v>
      </c>
      <c r="I22" s="16">
        <v>126345.07215986184</v>
      </c>
      <c r="J22" s="40">
        <f>H22/H23</f>
        <v>0.96147572308753482</v>
      </c>
      <c r="K22" s="54">
        <v>7.0000000000000288E-3</v>
      </c>
      <c r="L22" s="10">
        <f t="shared" si="2"/>
        <v>4.9649999999999999</v>
      </c>
      <c r="M22" s="10">
        <v>10.91560511</v>
      </c>
      <c r="N22" s="10">
        <v>1.354324745</v>
      </c>
      <c r="O22" s="10">
        <v>13.25515272</v>
      </c>
      <c r="P22" s="10">
        <v>0.1213400723</v>
      </c>
      <c r="Q22" s="10">
        <v>3.7735350520000002</v>
      </c>
      <c r="R22" s="10">
        <v>3.5334041940000001</v>
      </c>
      <c r="S22" s="10">
        <v>0.45510650499999999</v>
      </c>
      <c r="T22" s="10">
        <v>1.0650438090000001</v>
      </c>
      <c r="U22" s="10">
        <v>1.061745213</v>
      </c>
      <c r="V22" s="10">
        <v>7.5553866619999993E-2</v>
      </c>
      <c r="W22" s="10">
        <f t="shared" si="16"/>
        <v>0.21985105961732124</v>
      </c>
      <c r="X22" s="10">
        <f t="shared" si="16"/>
        <v>2.7277436958710981E-2</v>
      </c>
      <c r="Y22" s="10">
        <f t="shared" si="16"/>
        <v>0.26697185740181273</v>
      </c>
      <c r="Z22" s="10">
        <f t="shared" si="16"/>
        <v>2.4439088076535754E-3</v>
      </c>
      <c r="AA22" s="10">
        <f t="shared" si="16"/>
        <v>7.6002720080563954E-2</v>
      </c>
      <c r="AB22" s="10">
        <f t="shared" si="16"/>
        <v>7.1166247613293057E-2</v>
      </c>
      <c r="AC22" s="10">
        <f t="shared" si="16"/>
        <v>9.166294159113797E-3</v>
      </c>
      <c r="AD22" s="10">
        <f t="shared" si="16"/>
        <v>2.1451033413897286E-2</v>
      </c>
      <c r="AE22" s="10">
        <f t="shared" si="16"/>
        <v>2.1384596435045318E-2</v>
      </c>
      <c r="AF22" s="10">
        <f t="shared" si="16"/>
        <v>1.5217294384692851E-3</v>
      </c>
      <c r="AG22">
        <f t="shared" si="15"/>
        <v>27.777097991772539</v>
      </c>
      <c r="AH22">
        <f t="shared" si="15"/>
        <v>3.4463697408844216</v>
      </c>
      <c r="AI22">
        <f t="shared" si="15"/>
        <v>33.730578588084377</v>
      </c>
      <c r="AJ22">
        <f t="shared" si="15"/>
        <v>0.30877583465511288</v>
      </c>
      <c r="AK22">
        <f t="shared" si="15"/>
        <v>9.6025691529246338</v>
      </c>
      <c r="AL22">
        <f t="shared" si="15"/>
        <v>8.9915046900481066</v>
      </c>
      <c r="AM22">
        <f t="shared" si="15"/>
        <v>1.1581160969717528</v>
      </c>
      <c r="AN22">
        <f t="shared" si="15"/>
        <v>2.7102323645824598</v>
      </c>
      <c r="AO22">
        <f t="shared" si="15"/>
        <v>2.7018383796953249</v>
      </c>
      <c r="AP22">
        <f t="shared" si="15"/>
        <v>0.19226301571118784</v>
      </c>
    </row>
    <row r="23" spans="1:42" customFormat="1">
      <c r="A23" s="10"/>
      <c r="B23" s="10" t="s">
        <v>212</v>
      </c>
      <c r="C23" s="10"/>
      <c r="D23" s="10">
        <v>1</v>
      </c>
      <c r="E23" s="10">
        <v>2</v>
      </c>
      <c r="F23" s="10" t="s">
        <v>65</v>
      </c>
      <c r="G23" s="41" t="s">
        <v>133</v>
      </c>
      <c r="H23" s="55">
        <v>1065.3201899999999</v>
      </c>
      <c r="I23" s="56">
        <v>131407.44911804612</v>
      </c>
      <c r="J23" s="40"/>
      <c r="K23" s="54"/>
      <c r="L23" s="10"/>
      <c r="M23" s="42">
        <f t="shared" ref="M23:AF23" si="17">(M21*$J21)+(M22*$J22)</f>
        <v>11.099192118998722</v>
      </c>
      <c r="N23" s="42">
        <f t="shared" si="17"/>
        <v>1.354090100717793</v>
      </c>
      <c r="O23" s="42">
        <f t="shared" si="17"/>
        <v>13.124604832542836</v>
      </c>
      <c r="P23" s="42">
        <f t="shared" si="17"/>
        <v>0.1387592438164108</v>
      </c>
      <c r="Q23" s="42">
        <f t="shared" si="17"/>
        <v>3.7193474094268897</v>
      </c>
      <c r="R23" s="42">
        <f t="shared" si="17"/>
        <v>3.4980582581919317</v>
      </c>
      <c r="S23" s="42">
        <f t="shared" si="17"/>
        <v>0.44755245414381495</v>
      </c>
      <c r="T23" s="42">
        <f t="shared" si="17"/>
        <v>1.0493848218892434</v>
      </c>
      <c r="U23" s="42">
        <f t="shared" si="17"/>
        <v>1.1204838356563669</v>
      </c>
      <c r="V23" s="42">
        <f t="shared" si="17"/>
        <v>7.4740269229542702E-2</v>
      </c>
      <c r="W23" s="42">
        <f t="shared" si="17"/>
        <v>0.22354868316210921</v>
      </c>
      <c r="X23" s="42">
        <f t="shared" si="17"/>
        <v>2.727271099129493E-2</v>
      </c>
      <c r="Y23" s="42">
        <f t="shared" si="17"/>
        <v>0.26434249410962407</v>
      </c>
      <c r="Z23" s="42">
        <f t="shared" si="17"/>
        <v>2.7947481131200564E-3</v>
      </c>
      <c r="AA23" s="42">
        <f t="shared" si="17"/>
        <v>7.4911327480904136E-2</v>
      </c>
      <c r="AB23" s="42">
        <f t="shared" si="17"/>
        <v>7.0454345582919062E-2</v>
      </c>
      <c r="AC23" s="42">
        <f t="shared" si="17"/>
        <v>9.0141481197143006E-3</v>
      </c>
      <c r="AD23" s="42">
        <f t="shared" si="17"/>
        <v>2.1135645959501383E-2</v>
      </c>
      <c r="AE23" s="42">
        <f t="shared" si="17"/>
        <v>2.2567650264982215E-2</v>
      </c>
      <c r="AF23" s="42">
        <f t="shared" si="17"/>
        <v>1.5053427840794099E-3</v>
      </c>
      <c r="AG23">
        <f t="shared" si="15"/>
        <v>29.37596220803108</v>
      </c>
      <c r="AH23">
        <f t="shared" si="15"/>
        <v>3.5838373818997655</v>
      </c>
      <c r="AI23">
        <f t="shared" si="15"/>
        <v>34.736572844447828</v>
      </c>
      <c r="AJ23">
        <f t="shared" si="15"/>
        <v>0.36725072047257917</v>
      </c>
      <c r="AK23">
        <f t="shared" si="15"/>
        <v>9.8439064543122008</v>
      </c>
      <c r="AL23">
        <f t="shared" si="15"/>
        <v>9.2582258323326734</v>
      </c>
      <c r="AM23">
        <f t="shared" si="15"/>
        <v>1.1845262103838881</v>
      </c>
      <c r="AN23">
        <f t="shared" si="15"/>
        <v>2.777381321000215</v>
      </c>
      <c r="AO23">
        <f t="shared" si="15"/>
        <v>2.9655573539095101</v>
      </c>
      <c r="AP23">
        <f t="shared" si="15"/>
        <v>0.19781325530413296</v>
      </c>
    </row>
    <row r="24" spans="1:42" customFormat="1">
      <c r="A24" s="57">
        <v>15</v>
      </c>
      <c r="B24" s="57" t="s">
        <v>211</v>
      </c>
      <c r="C24" s="10"/>
      <c r="D24" s="57">
        <v>1</v>
      </c>
      <c r="E24" s="57">
        <v>2</v>
      </c>
      <c r="F24" s="57"/>
      <c r="G24" s="57" t="s">
        <v>25</v>
      </c>
      <c r="H24" s="57">
        <v>79.548119999999983</v>
      </c>
      <c r="I24" s="35">
        <v>9812.2758110275045</v>
      </c>
      <c r="J24" s="57">
        <f>H24/H26</f>
        <v>0.91379897785349229</v>
      </c>
      <c r="K24" s="59">
        <v>1.1333333333333388E-2</v>
      </c>
      <c r="L24" s="57">
        <f t="shared" si="2"/>
        <v>4.9433333333333334</v>
      </c>
      <c r="M24" s="57">
        <v>12.437140400000001</v>
      </c>
      <c r="N24" s="57">
        <v>2.1071572070000002</v>
      </c>
      <c r="O24" s="57">
        <v>13.04594659</v>
      </c>
      <c r="P24" s="57">
        <v>1.4455008009999999</v>
      </c>
      <c r="Q24" s="57">
        <v>15.840527</v>
      </c>
      <c r="R24" s="57">
        <v>6.3726372119999999</v>
      </c>
      <c r="S24" s="57">
        <v>2.0190042739999998</v>
      </c>
      <c r="T24" s="57">
        <v>1.848492104</v>
      </c>
      <c r="U24" s="57">
        <v>6.2840776649999999</v>
      </c>
      <c r="V24" s="57">
        <v>8.8059047809999999E-2</v>
      </c>
      <c r="W24" s="57">
        <f t="shared" ref="W24:AF25" si="18">M24*0.1/$L24</f>
        <v>0.25159420903573843</v>
      </c>
      <c r="X24" s="57">
        <f t="shared" si="18"/>
        <v>4.2626241544167234E-2</v>
      </c>
      <c r="Y24" s="57">
        <f t="shared" si="18"/>
        <v>0.26390991078894138</v>
      </c>
      <c r="Z24" s="57">
        <f t="shared" si="18"/>
        <v>2.9241418766014837E-2</v>
      </c>
      <c r="AA24" s="57">
        <f t="shared" si="18"/>
        <v>0.32044221847606202</v>
      </c>
      <c r="AB24" s="57">
        <f t="shared" si="18"/>
        <v>0.12891376693189482</v>
      </c>
      <c r="AC24" s="57">
        <f t="shared" si="18"/>
        <v>4.0842972501685774E-2</v>
      </c>
      <c r="AD24" s="57">
        <f t="shared" si="18"/>
        <v>3.7393636628455837E-2</v>
      </c>
      <c r="AE24" s="57">
        <f t="shared" si="18"/>
        <v>0.12712227238705329</v>
      </c>
      <c r="AF24" s="57">
        <f t="shared" si="18"/>
        <v>1.7813698140930548E-3</v>
      </c>
      <c r="AG24">
        <f t="shared" si="15"/>
        <v>2.4687117715159737</v>
      </c>
      <c r="AH24">
        <f t="shared" si="15"/>
        <v>0.41826043881884784</v>
      </c>
      <c r="AI24">
        <f t="shared" si="15"/>
        <v>2.5895568339247563</v>
      </c>
      <c r="AJ24">
        <f t="shared" si="15"/>
        <v>0.28692486603789313</v>
      </c>
      <c r="AK24">
        <f t="shared" si="15"/>
        <v>3.1442674291846542</v>
      </c>
      <c r="AL24">
        <f t="shared" si="15"/>
        <v>1.264937436974269</v>
      </c>
      <c r="AM24">
        <f t="shared" si="15"/>
        <v>0.40076251112875289</v>
      </c>
      <c r="AN24">
        <f t="shared" si="15"/>
        <v>0.3669166761757493</v>
      </c>
      <c r="AO24">
        <f t="shared" si="15"/>
        <v>1.2473587983863326</v>
      </c>
      <c r="AP24">
        <f t="shared" si="15"/>
        <v>1.7479291937319844E-2</v>
      </c>
    </row>
    <row r="25" spans="1:42" customFormat="1">
      <c r="A25" s="57">
        <v>16</v>
      </c>
      <c r="B25" s="57" t="s">
        <v>212</v>
      </c>
      <c r="C25" s="10"/>
      <c r="D25" s="57">
        <v>1</v>
      </c>
      <c r="E25" s="57">
        <v>2</v>
      </c>
      <c r="F25" s="57"/>
      <c r="G25" s="57" t="s">
        <v>27</v>
      </c>
      <c r="H25" s="57">
        <v>7.5039799999999994</v>
      </c>
      <c r="I25" s="35">
        <v>925.61736770691982</v>
      </c>
      <c r="J25" s="57">
        <f>H25/H26</f>
        <v>8.6201022146507683E-2</v>
      </c>
      <c r="K25" s="59">
        <v>1.1333333333333388E-2</v>
      </c>
      <c r="L25" s="57">
        <f t="shared" si="2"/>
        <v>4.9433333333333334</v>
      </c>
      <c r="M25" s="57">
        <v>8.386606896</v>
      </c>
      <c r="N25" s="57">
        <v>2.405912474</v>
      </c>
      <c r="O25" s="57">
        <v>17.273572590000001</v>
      </c>
      <c r="P25" s="57">
        <v>0.1404561772</v>
      </c>
      <c r="Q25" s="57">
        <v>12.17965654</v>
      </c>
      <c r="R25" s="57">
        <v>5.2801077420000002</v>
      </c>
      <c r="S25" s="57">
        <v>4.7132526119999998</v>
      </c>
      <c r="T25" s="57">
        <v>11.12358006</v>
      </c>
      <c r="U25" s="57">
        <v>1.498777118</v>
      </c>
      <c r="V25" s="57">
        <v>0.1007727819</v>
      </c>
      <c r="W25" s="57">
        <f t="shared" si="18"/>
        <v>0.16965489337828726</v>
      </c>
      <c r="X25" s="57">
        <f t="shared" si="18"/>
        <v>4.8669841011463252E-2</v>
      </c>
      <c r="Y25" s="57">
        <f t="shared" si="18"/>
        <v>0.34943167747808501</v>
      </c>
      <c r="Z25" s="57">
        <f t="shared" si="18"/>
        <v>2.8413252299393124E-3</v>
      </c>
      <c r="AA25" s="57">
        <f t="shared" si="18"/>
        <v>0.24638549979770738</v>
      </c>
      <c r="AB25" s="57">
        <f t="shared" si="18"/>
        <v>0.10681269875927177</v>
      </c>
      <c r="AC25" s="57">
        <f t="shared" si="18"/>
        <v>9.5345636115981125E-2</v>
      </c>
      <c r="AD25" s="57">
        <f t="shared" si="18"/>
        <v>0.22502184881995954</v>
      </c>
      <c r="AE25" s="57">
        <f t="shared" si="18"/>
        <v>3.0319159501011463E-2</v>
      </c>
      <c r="AF25" s="57">
        <f t="shared" si="18"/>
        <v>2.0385593101820633E-3</v>
      </c>
      <c r="AG25">
        <f t="shared" si="15"/>
        <v>0.15703551582740841</v>
      </c>
      <c r="AH25">
        <f t="shared" si="15"/>
        <v>4.5049650123744914E-2</v>
      </c>
      <c r="AI25">
        <f t="shared" si="15"/>
        <v>0.32344002950067841</v>
      </c>
      <c r="AJ25">
        <f t="shared" si="15"/>
        <v>2.629979980135685E-3</v>
      </c>
      <c r="AK25">
        <f t="shared" si="15"/>
        <v>0.22805869776390772</v>
      </c>
      <c r="AL25">
        <f t="shared" si="15"/>
        <v>9.8867689063229319E-2</v>
      </c>
      <c r="AM25">
        <f t="shared" si="15"/>
        <v>8.8253576724016264E-2</v>
      </c>
      <c r="AN25">
        <f t="shared" si="15"/>
        <v>0.20828413138127541</v>
      </c>
      <c r="AO25">
        <f t="shared" si="15"/>
        <v>2.8063940608412479E-2</v>
      </c>
      <c r="AP25">
        <f t="shared" si="15"/>
        <v>1.8869259026051558E-3</v>
      </c>
    </row>
    <row r="26" spans="1:42" customFormat="1">
      <c r="A26" s="57"/>
      <c r="B26" s="57" t="s">
        <v>134</v>
      </c>
      <c r="C26" s="10"/>
      <c r="D26" s="57">
        <v>1</v>
      </c>
      <c r="E26" s="57">
        <v>2</v>
      </c>
      <c r="F26" s="57"/>
      <c r="G26" s="60" t="s">
        <v>307</v>
      </c>
      <c r="H26" s="61">
        <f>H24+H25</f>
        <v>87.052099999999982</v>
      </c>
      <c r="I26" s="62">
        <v>10737.89317873443</v>
      </c>
      <c r="J26" s="57"/>
      <c r="K26" s="59"/>
      <c r="L26" s="57"/>
      <c r="M26" s="61">
        <f t="shared" ref="M26:AF26" si="19">(M24*$J24)+(M25*$J25)</f>
        <v>12.087980271716525</v>
      </c>
      <c r="N26" s="61">
        <f t="shared" si="19"/>
        <v>2.132910216387053</v>
      </c>
      <c r="O26" s="61">
        <f t="shared" si="19"/>
        <v>13.41037227245315</v>
      </c>
      <c r="P26" s="61">
        <f t="shared" si="19"/>
        <v>1.3330046204816353</v>
      </c>
      <c r="Q26" s="61">
        <f t="shared" si="19"/>
        <v>15.524956224402043</v>
      </c>
      <c r="R26" s="61">
        <f t="shared" si="19"/>
        <v>6.2784600549608172</v>
      </c>
      <c r="S26" s="61">
        <f t="shared" si="19"/>
        <v>2.2512512346521292</v>
      </c>
      <c r="T26" s="61">
        <f t="shared" si="19"/>
        <v>2.6480141663059626</v>
      </c>
      <c r="U26" s="61">
        <f t="shared" si="19"/>
        <v>5.8715798665703574</v>
      </c>
      <c r="V26" s="61">
        <f t="shared" si="19"/>
        <v>8.9154984683856894E-2</v>
      </c>
      <c r="W26" s="61">
        <f t="shared" si="19"/>
        <v>0.2445309562720808</v>
      </c>
      <c r="X26" s="61">
        <f t="shared" si="19"/>
        <v>4.3147205995692238E-2</v>
      </c>
      <c r="Y26" s="61">
        <f t="shared" si="19"/>
        <v>0.2712819744933207</v>
      </c>
      <c r="Z26" s="61">
        <f t="shared" si="19"/>
        <v>2.6965703718441716E-2</v>
      </c>
      <c r="AA26" s="61">
        <f t="shared" si="19"/>
        <v>0.31405845362917145</v>
      </c>
      <c r="AB26" s="61">
        <f t="shared" si="19"/>
        <v>0.12700863226488507</v>
      </c>
      <c r="AC26" s="61">
        <f t="shared" si="19"/>
        <v>4.5541157814945304E-2</v>
      </c>
      <c r="AD26" s="61">
        <f t="shared" si="19"/>
        <v>5.3567380302885284E-2</v>
      </c>
      <c r="AE26" s="61">
        <f t="shared" si="19"/>
        <v>0.1187777451093127</v>
      </c>
      <c r="AF26" s="61">
        <f t="shared" si="19"/>
        <v>1.8035398115412724E-3</v>
      </c>
      <c r="AG26">
        <f t="shared" si="15"/>
        <v>2.6257472873433834</v>
      </c>
      <c r="AH26">
        <f t="shared" si="15"/>
        <v>0.46331008894259296</v>
      </c>
      <c r="AI26">
        <f t="shared" si="15"/>
        <v>2.9129968634254362</v>
      </c>
      <c r="AJ26">
        <f t="shared" si="15"/>
        <v>0.28955484601802894</v>
      </c>
      <c r="AK26">
        <f t="shared" si="15"/>
        <v>3.3723261269485634</v>
      </c>
      <c r="AL26">
        <f t="shared" si="15"/>
        <v>1.363805126037499</v>
      </c>
      <c r="AM26">
        <f t="shared" si="15"/>
        <v>0.4890160878527694</v>
      </c>
      <c r="AN26">
        <f t="shared" si="15"/>
        <v>0.57520080755702496</v>
      </c>
      <c r="AO26">
        <f t="shared" si="15"/>
        <v>1.2754227389947457</v>
      </c>
      <c r="AP26">
        <f t="shared" si="15"/>
        <v>1.9366217839925006E-2</v>
      </c>
    </row>
    <row r="27" spans="1:42" customFormat="1">
      <c r="A27" s="10">
        <v>17</v>
      </c>
      <c r="B27" s="10" t="s">
        <v>212</v>
      </c>
      <c r="C27" s="10"/>
      <c r="D27" s="10">
        <v>2</v>
      </c>
      <c r="E27" s="10">
        <v>1</v>
      </c>
      <c r="F27" s="10" t="s">
        <v>129</v>
      </c>
      <c r="G27" s="10" t="s">
        <v>32</v>
      </c>
      <c r="H27">
        <v>5.356259999999998</v>
      </c>
      <c r="I27" s="16">
        <v>4698.4736842105249</v>
      </c>
      <c r="J27" s="40">
        <f>H27/H29</f>
        <v>9.7094284596507419E-3</v>
      </c>
      <c r="K27" s="54">
        <v>1.9000000000000128E-2</v>
      </c>
      <c r="L27" s="10">
        <f t="shared" si="2"/>
        <v>4.9049999999999994</v>
      </c>
      <c r="M27" s="10">
        <v>20.750525530000001</v>
      </c>
      <c r="N27" s="10">
        <v>2.2370316269999999</v>
      </c>
      <c r="O27" s="10">
        <v>10.52247867</v>
      </c>
      <c r="P27" s="10">
        <v>0.1190415933</v>
      </c>
      <c r="Q27" s="10">
        <v>3.7387620020000001</v>
      </c>
      <c r="R27" s="10">
        <v>2.0306319030000002</v>
      </c>
      <c r="S27" s="10">
        <v>2.2048714729999999</v>
      </c>
      <c r="T27" s="10">
        <v>0.83333207720000002</v>
      </c>
      <c r="U27" s="10">
        <v>0.70052883129999999</v>
      </c>
      <c r="V27" s="10">
        <v>4.984580576E-2</v>
      </c>
      <c r="W27" s="10">
        <f t="shared" ref="W27:AF28" si="20">M27*0.1/$L27</f>
        <v>0.4230484307849135</v>
      </c>
      <c r="X27" s="10">
        <f t="shared" si="20"/>
        <v>4.560716874617738E-2</v>
      </c>
      <c r="Y27" s="10">
        <f t="shared" si="20"/>
        <v>0.21452555902140674</v>
      </c>
      <c r="Z27" s="10">
        <f t="shared" si="20"/>
        <v>2.4269437981651381E-3</v>
      </c>
      <c r="AA27" s="10">
        <f t="shared" si="20"/>
        <v>7.6223486279306835E-2</v>
      </c>
      <c r="AB27" s="10">
        <f t="shared" si="20"/>
        <v>4.1399223302752308E-2</v>
      </c>
      <c r="AC27" s="10">
        <f t="shared" si="20"/>
        <v>4.4951508114169217E-2</v>
      </c>
      <c r="AD27" s="10">
        <f t="shared" si="20"/>
        <v>1.6989440921508669E-2</v>
      </c>
      <c r="AE27" s="10">
        <f t="shared" si="20"/>
        <v>1.4281933359836905E-2</v>
      </c>
      <c r="AF27" s="10">
        <f t="shared" si="20"/>
        <v>1.0162243783893986E-3</v>
      </c>
      <c r="AG27">
        <f t="shared" si="15"/>
        <v>1.9876819191894737</v>
      </c>
      <c r="AH27">
        <f t="shared" si="15"/>
        <v>0.21428408216526312</v>
      </c>
      <c r="AI27">
        <f t="shared" si="15"/>
        <v>1.0079426936526312</v>
      </c>
      <c r="AJ27">
        <f t="shared" si="15"/>
        <v>1.1402931568736842E-2</v>
      </c>
      <c r="AK27">
        <f t="shared" si="15"/>
        <v>0.35813404440210517</v>
      </c>
      <c r="AL27">
        <f t="shared" si="15"/>
        <v>0.19451316123473686</v>
      </c>
      <c r="AM27">
        <f t="shared" si="15"/>
        <v>0.21120347793999994</v>
      </c>
      <c r="AN27">
        <f t="shared" si="15"/>
        <v>7.9824441079157898E-2</v>
      </c>
      <c r="AO27">
        <f t="shared" si="15"/>
        <v>6.7103288050842105E-2</v>
      </c>
      <c r="AP27">
        <f t="shared" si="15"/>
        <v>4.7747034991157886E-3</v>
      </c>
    </row>
    <row r="28" spans="1:42" customFormat="1">
      <c r="A28" s="10">
        <v>18</v>
      </c>
      <c r="B28" s="10" t="s">
        <v>212</v>
      </c>
      <c r="C28" s="10"/>
      <c r="D28" s="10">
        <v>2</v>
      </c>
      <c r="E28" s="10">
        <v>1</v>
      </c>
      <c r="F28" s="10" t="s">
        <v>129</v>
      </c>
      <c r="G28" s="10" t="s">
        <v>34</v>
      </c>
      <c r="H28">
        <v>546.29927999999995</v>
      </c>
      <c r="I28" s="16">
        <v>67386.120636486987</v>
      </c>
      <c r="J28" s="40">
        <f>H28/H29</f>
        <v>0.99029057154034916</v>
      </c>
      <c r="K28" s="54">
        <v>1.9000000000000128E-2</v>
      </c>
      <c r="L28" s="10">
        <f t="shared" si="2"/>
        <v>4.9049999999999994</v>
      </c>
      <c r="M28" s="10">
        <v>17.886066750000001</v>
      </c>
      <c r="N28" s="10">
        <v>2.667682417</v>
      </c>
      <c r="O28" s="10">
        <v>23.93501659</v>
      </c>
      <c r="P28" s="10">
        <v>0.1686688137</v>
      </c>
      <c r="Q28" s="10">
        <v>6.2979092379999999</v>
      </c>
      <c r="R28" s="10">
        <v>3.3708623360000001</v>
      </c>
      <c r="S28" s="10">
        <v>2.679197442</v>
      </c>
      <c r="T28" s="10">
        <v>0.6741639626</v>
      </c>
      <c r="U28" s="10">
        <v>0.84803989879999997</v>
      </c>
      <c r="V28" s="10">
        <v>0.1120216671</v>
      </c>
      <c r="W28" s="10">
        <f t="shared" si="20"/>
        <v>0.36464967889908267</v>
      </c>
      <c r="X28" s="10">
        <f t="shared" si="20"/>
        <v>5.4387001365953119E-2</v>
      </c>
      <c r="Y28" s="10">
        <f t="shared" si="20"/>
        <v>0.4879717959225281</v>
      </c>
      <c r="Z28" s="10">
        <f t="shared" si="20"/>
        <v>3.4387117981651378E-3</v>
      </c>
      <c r="AA28" s="10">
        <f t="shared" si="20"/>
        <v>0.12839774185524977</v>
      </c>
      <c r="AB28" s="10">
        <f t="shared" si="20"/>
        <v>6.8722983404689103E-2</v>
      </c>
      <c r="AC28" s="10">
        <f t="shared" si="20"/>
        <v>5.4621762324159037E-2</v>
      </c>
      <c r="AD28" s="10">
        <f t="shared" si="20"/>
        <v>1.374442329459735E-2</v>
      </c>
      <c r="AE28" s="10">
        <f t="shared" si="20"/>
        <v>1.7289294572884813E-2</v>
      </c>
      <c r="AF28" s="10">
        <f t="shared" si="20"/>
        <v>2.2838260366972482E-3</v>
      </c>
      <c r="AG28">
        <f t="shared" si="15"/>
        <v>24.572327252349826</v>
      </c>
      <c r="AH28">
        <f t="shared" si="15"/>
        <v>3.6649290351028996</v>
      </c>
      <c r="AI28">
        <f t="shared" si="15"/>
        <v>32.882526307238685</v>
      </c>
      <c r="AJ28">
        <f t="shared" si="15"/>
        <v>0.23172144806526707</v>
      </c>
      <c r="AK28">
        <f t="shared" si="15"/>
        <v>8.6522257221103747</v>
      </c>
      <c r="AL28">
        <f t="shared" si="15"/>
        <v>4.6309752502076735</v>
      </c>
      <c r="AM28">
        <f t="shared" si="15"/>
        <v>3.6807486653533004</v>
      </c>
      <c r="AN28">
        <f t="shared" si="15"/>
        <v>0.92618336620867903</v>
      </c>
      <c r="AO28">
        <f t="shared" si="15"/>
        <v>1.1650584898081757</v>
      </c>
      <c r="AP28">
        <f t="shared" si="15"/>
        <v>0.15389817682163073</v>
      </c>
    </row>
    <row r="29" spans="1:42" customFormat="1">
      <c r="A29" s="10"/>
      <c r="B29" s="10" t="s">
        <v>212</v>
      </c>
      <c r="C29" s="10"/>
      <c r="D29" s="10">
        <v>2</v>
      </c>
      <c r="E29" s="10">
        <v>1</v>
      </c>
      <c r="F29" s="10" t="s">
        <v>129</v>
      </c>
      <c r="G29" s="41" t="s">
        <v>306</v>
      </c>
      <c r="H29" s="55">
        <v>551.65553999999997</v>
      </c>
      <c r="I29" s="56">
        <v>68046.816331565307</v>
      </c>
      <c r="J29" s="40"/>
      <c r="K29" s="54"/>
      <c r="L29" s="10"/>
      <c r="M29" s="42">
        <f t="shared" ref="M29:AF29" si="21">(M27*$J27)+(M28*$J28)</f>
        <v>17.913879007600027</v>
      </c>
      <c r="N29" s="42">
        <f t="shared" si="21"/>
        <v>2.6635010439634024</v>
      </c>
      <c r="O29" s="42">
        <f t="shared" si="21"/>
        <v>23.804788512603405</v>
      </c>
      <c r="P29" s="42">
        <f t="shared" si="21"/>
        <v>0.16818696175387488</v>
      </c>
      <c r="Q29" s="42">
        <f t="shared" si="21"/>
        <v>6.2730613809943447</v>
      </c>
      <c r="R29" s="42">
        <f t="shared" si="21"/>
        <v>3.3578494644913395</v>
      </c>
      <c r="S29" s="42">
        <f t="shared" si="21"/>
        <v>2.6745920079374397</v>
      </c>
      <c r="T29" s="42">
        <f t="shared" si="21"/>
        <v>0.67570939402176611</v>
      </c>
      <c r="U29" s="42">
        <f t="shared" si="21"/>
        <v>0.84660765064310195</v>
      </c>
      <c r="V29" s="42">
        <f t="shared" si="21"/>
        <v>0.1114179750224021</v>
      </c>
      <c r="W29" s="42">
        <f t="shared" si="21"/>
        <v>0.365216697402651</v>
      </c>
      <c r="X29" s="42">
        <f t="shared" si="21"/>
        <v>5.4301754209243693E-2</v>
      </c>
      <c r="Y29" s="42">
        <f t="shared" si="21"/>
        <v>0.48531678924777594</v>
      </c>
      <c r="Z29" s="42">
        <f t="shared" si="21"/>
        <v>3.4288881091513734E-3</v>
      </c>
      <c r="AA29" s="42">
        <f t="shared" si="21"/>
        <v>0.12789115965329961</v>
      </c>
      <c r="AB29" s="42">
        <f t="shared" si="21"/>
        <v>6.8457685310730682E-2</v>
      </c>
      <c r="AC29" s="42">
        <f t="shared" si="21"/>
        <v>5.4527869682720498E-2</v>
      </c>
      <c r="AD29" s="42">
        <f t="shared" si="21"/>
        <v>1.3775930561096149E-2</v>
      </c>
      <c r="AE29" s="42">
        <f t="shared" si="21"/>
        <v>1.7260094814334395E-2</v>
      </c>
      <c r="AF29" s="42">
        <f t="shared" si="21"/>
        <v>2.2715183490805736E-3</v>
      </c>
      <c r="AG29">
        <f t="shared" si="15"/>
        <v>24.851833529379057</v>
      </c>
      <c r="AH29">
        <f t="shared" si="15"/>
        <v>3.6950614951582086</v>
      </c>
      <c r="AI29">
        <f t="shared" si="15"/>
        <v>33.024262420568398</v>
      </c>
      <c r="AJ29">
        <f t="shared" si="15"/>
        <v>0.23332491938491176</v>
      </c>
      <c r="AK29">
        <f t="shared" si="15"/>
        <v>8.7025862513589747</v>
      </c>
      <c r="AL29">
        <f t="shared" si="15"/>
        <v>4.6583275388233867</v>
      </c>
      <c r="AM29">
        <f t="shared" si="15"/>
        <v>3.7104479332516096</v>
      </c>
      <c r="AN29">
        <f t="shared" si="15"/>
        <v>0.93740821668730712</v>
      </c>
      <c r="AO29">
        <f t="shared" si="15"/>
        <v>1.1744945016964154</v>
      </c>
      <c r="AP29">
        <f t="shared" si="15"/>
        <v>0.15456959189366623</v>
      </c>
    </row>
    <row r="30" spans="1:42" customFormat="1">
      <c r="A30" s="10">
        <v>19</v>
      </c>
      <c r="B30" s="10" t="s">
        <v>212</v>
      </c>
      <c r="C30" s="10"/>
      <c r="D30" s="10">
        <v>2</v>
      </c>
      <c r="E30" s="10">
        <v>1</v>
      </c>
      <c r="F30" s="11" t="s">
        <v>216</v>
      </c>
      <c r="G30" s="10" t="s">
        <v>32</v>
      </c>
      <c r="H30">
        <v>40.368299999999998</v>
      </c>
      <c r="I30" s="16">
        <v>35410.789473684214</v>
      </c>
      <c r="J30" s="40">
        <f>H30/H32</f>
        <v>3.2568880394967352E-2</v>
      </c>
      <c r="K30" s="54">
        <v>1.3000000000000077E-2</v>
      </c>
      <c r="L30" s="10">
        <f t="shared" si="2"/>
        <v>4.9349999999999996</v>
      </c>
      <c r="M30" s="10">
        <v>13.384708720000001</v>
      </c>
      <c r="N30" s="10">
        <v>2.9627808330000001</v>
      </c>
      <c r="O30" s="10">
        <v>18.439769729999998</v>
      </c>
      <c r="P30" s="10">
        <v>0.1120191534</v>
      </c>
      <c r="Q30" s="10">
        <v>2.4235359440000002</v>
      </c>
      <c r="R30" s="10">
        <v>2.2857960479999999</v>
      </c>
      <c r="S30" s="10">
        <v>1.5586800620000001</v>
      </c>
      <c r="T30" s="10">
        <v>0.74414918699999999</v>
      </c>
      <c r="U30" s="10">
        <v>0.90369864150000001</v>
      </c>
      <c r="V30" s="10">
        <v>0.10682047679999999</v>
      </c>
      <c r="W30" s="10">
        <f t="shared" ref="W30:AF31" si="22">M30*0.1/$L30</f>
        <v>0.27122003485309026</v>
      </c>
      <c r="X30" s="10">
        <f t="shared" si="22"/>
        <v>6.0036085775075992E-2</v>
      </c>
      <c r="Y30" s="10">
        <f t="shared" si="22"/>
        <v>0.37365288206686931</v>
      </c>
      <c r="Z30" s="10">
        <f t="shared" si="22"/>
        <v>2.2698916595744684E-3</v>
      </c>
      <c r="AA30" s="10">
        <f t="shared" si="22"/>
        <v>4.910913766970619E-2</v>
      </c>
      <c r="AB30" s="10">
        <f t="shared" si="22"/>
        <v>4.631805568389058E-2</v>
      </c>
      <c r="AC30" s="10">
        <f t="shared" si="22"/>
        <v>3.1584195785207707E-2</v>
      </c>
      <c r="AD30" s="10">
        <f t="shared" si="22"/>
        <v>1.5079010881458967E-2</v>
      </c>
      <c r="AE30" s="10">
        <f t="shared" si="22"/>
        <v>1.8312029209726445E-2</v>
      </c>
      <c r="AF30" s="10">
        <f t="shared" si="22"/>
        <v>2.1645486686930095E-3</v>
      </c>
      <c r="AG30">
        <f t="shared" si="15"/>
        <v>9.6041155552280735</v>
      </c>
      <c r="AH30">
        <f t="shared" si="15"/>
        <v>2.1259251942052635</v>
      </c>
      <c r="AI30">
        <f t="shared" si="15"/>
        <v>13.231343543105265</v>
      </c>
      <c r="AJ30">
        <f t="shared" si="15"/>
        <v>8.0378655685263173E-2</v>
      </c>
      <c r="AK30">
        <f t="shared" si="15"/>
        <v>1.7389933352561409</v>
      </c>
      <c r="AL30">
        <f t="shared" si="15"/>
        <v>1.640158918652632</v>
      </c>
      <c r="AM30">
        <f t="shared" si="15"/>
        <v>1.1184213076456144</v>
      </c>
      <c r="AN30">
        <f t="shared" si="15"/>
        <v>0.53395967979473691</v>
      </c>
      <c r="AO30">
        <f t="shared" si="15"/>
        <v>0.648443411181579</v>
      </c>
      <c r="AP30">
        <f t="shared" si="15"/>
        <v>7.6648377212631597E-2</v>
      </c>
    </row>
    <row r="31" spans="1:42" customFormat="1">
      <c r="A31" s="10">
        <v>20</v>
      </c>
      <c r="B31" s="10" t="s">
        <v>212</v>
      </c>
      <c r="C31" s="10"/>
      <c r="D31" s="10">
        <v>2</v>
      </c>
      <c r="E31" s="10">
        <v>1</v>
      </c>
      <c r="F31" s="11" t="s">
        <v>217</v>
      </c>
      <c r="G31" s="10" t="s">
        <v>34</v>
      </c>
      <c r="H31">
        <v>1199.1062999999999</v>
      </c>
      <c r="I31" s="16">
        <v>147909.99136548661</v>
      </c>
      <c r="J31" s="40">
        <f>H31/H32</f>
        <v>0.96743111960503259</v>
      </c>
      <c r="K31" s="54">
        <v>1.3000000000000077E-2</v>
      </c>
      <c r="L31" s="10">
        <f t="shared" si="2"/>
        <v>4.9349999999999996</v>
      </c>
      <c r="M31" s="10">
        <v>17.31419635</v>
      </c>
      <c r="N31" s="10">
        <v>2.8632350639999999</v>
      </c>
      <c r="O31" s="10">
        <v>15.533352320000001</v>
      </c>
      <c r="P31" s="10">
        <v>1.4521591899999999</v>
      </c>
      <c r="Q31" s="10">
        <v>4.1398878669999997</v>
      </c>
      <c r="R31" s="10">
        <v>2.669534407</v>
      </c>
      <c r="S31" s="10">
        <v>1.206333232</v>
      </c>
      <c r="T31" s="10">
        <v>0.89221889350000005</v>
      </c>
      <c r="U31" s="10">
        <v>5.8793414459999997</v>
      </c>
      <c r="V31" s="10">
        <v>8.3781072720000002E-2</v>
      </c>
      <c r="W31" s="10">
        <f t="shared" si="22"/>
        <v>0.35084491084093211</v>
      </c>
      <c r="X31" s="10">
        <f t="shared" si="22"/>
        <v>5.8018947598784197E-2</v>
      </c>
      <c r="Y31" s="10">
        <f t="shared" si="22"/>
        <v>0.31475891225937191</v>
      </c>
      <c r="Z31" s="10">
        <f t="shared" si="22"/>
        <v>2.9425718135764948E-2</v>
      </c>
      <c r="AA31" s="10">
        <f t="shared" si="22"/>
        <v>8.3888305309017225E-2</v>
      </c>
      <c r="AB31" s="10">
        <f t="shared" si="22"/>
        <v>5.4093908956433637E-2</v>
      </c>
      <c r="AC31" s="10">
        <f t="shared" si="22"/>
        <v>2.4444442391084096E-2</v>
      </c>
      <c r="AD31" s="10">
        <f t="shared" si="22"/>
        <v>1.807941020263425E-2</v>
      </c>
      <c r="AE31" s="10">
        <f t="shared" si="22"/>
        <v>0.11913559161094227</v>
      </c>
      <c r="AF31" s="10">
        <f t="shared" si="22"/>
        <v>1.6976914431610943E-3</v>
      </c>
      <c r="AG31">
        <f t="shared" si="15"/>
        <v>51.893467733107187</v>
      </c>
      <c r="AH31">
        <f t="shared" si="15"/>
        <v>8.5815820383707901</v>
      </c>
      <c r="AI31">
        <f t="shared" si="15"/>
        <v>46.555987994493655</v>
      </c>
      <c r="AJ31">
        <f t="shared" si="15"/>
        <v>4.3523577153842359</v>
      </c>
      <c r="AK31">
        <f t="shared" si="15"/>
        <v>12.407918513922043</v>
      </c>
      <c r="AL31">
        <f t="shared" si="15"/>
        <v>8.0010296066715174</v>
      </c>
      <c r="AM31">
        <f t="shared" si="15"/>
        <v>3.6155772629993836</v>
      </c>
      <c r="AN31">
        <f t="shared" si="15"/>
        <v>2.6741254069647225</v>
      </c>
      <c r="AO31">
        <f t="shared" si="15"/>
        <v>17.621344326496608</v>
      </c>
      <c r="AP31">
        <f t="shared" si="15"/>
        <v>0.25110552669921798</v>
      </c>
    </row>
    <row r="32" spans="1:42" customFormat="1">
      <c r="A32" s="10"/>
      <c r="B32" s="10" t="s">
        <v>212</v>
      </c>
      <c r="C32" s="10"/>
      <c r="D32" s="10">
        <v>2</v>
      </c>
      <c r="E32" s="10">
        <v>1</v>
      </c>
      <c r="F32" s="11" t="s">
        <v>135</v>
      </c>
      <c r="G32" s="41" t="s">
        <v>136</v>
      </c>
      <c r="H32" s="55">
        <v>1239.4746</v>
      </c>
      <c r="I32" s="56">
        <v>152889.42888861478</v>
      </c>
      <c r="J32" s="40"/>
      <c r="K32" s="54"/>
      <c r="L32" s="10"/>
      <c r="M32" s="42">
        <f t="shared" ref="M32:AF32" si="23">(M30*$J30)+(M31*$J31)</f>
        <v>17.186217337365022</v>
      </c>
      <c r="N32" s="42">
        <f t="shared" si="23"/>
        <v>2.8664771582443858</v>
      </c>
      <c r="O32" s="42">
        <f t="shared" si="23"/>
        <v>15.628011081004141</v>
      </c>
      <c r="P32" s="42">
        <f t="shared" si="23"/>
        <v>1.4085123294354671</v>
      </c>
      <c r="Q32" s="42">
        <f t="shared" si="23"/>
        <v>4.0839882065041406</v>
      </c>
      <c r="R32" s="42">
        <f t="shared" si="23"/>
        <v>2.6570364782827678</v>
      </c>
      <c r="S32" s="42">
        <f t="shared" si="23"/>
        <v>1.2178087737638159</v>
      </c>
      <c r="T32" s="42">
        <f t="shared" si="23"/>
        <v>0.8873964289388836</v>
      </c>
      <c r="U32" s="42">
        <f t="shared" si="23"/>
        <v>5.7172903306121592</v>
      </c>
      <c r="V32" s="42">
        <f t="shared" si="23"/>
        <v>8.4531440315852843E-2</v>
      </c>
      <c r="W32" s="42">
        <f t="shared" si="23"/>
        <v>0.34825161777842001</v>
      </c>
      <c r="X32" s="42">
        <f t="shared" si="23"/>
        <v>5.8084643530787967E-2</v>
      </c>
      <c r="Y32" s="42">
        <f t="shared" si="23"/>
        <v>0.31667702291801708</v>
      </c>
      <c r="Z32" s="42">
        <f t="shared" si="23"/>
        <v>2.854128327123541E-2</v>
      </c>
      <c r="AA32" s="42">
        <f t="shared" si="23"/>
        <v>8.2755586757935984E-2</v>
      </c>
      <c r="AB32" s="42">
        <f t="shared" si="23"/>
        <v>5.3840658121231358E-2</v>
      </c>
      <c r="AC32" s="42">
        <f t="shared" si="23"/>
        <v>2.467697616542687E-2</v>
      </c>
      <c r="AD32" s="42">
        <f t="shared" si="23"/>
        <v>1.798169055600575E-2</v>
      </c>
      <c r="AE32" s="42">
        <f t="shared" si="23"/>
        <v>0.11585188106610253</v>
      </c>
      <c r="AF32" s="42">
        <f t="shared" si="23"/>
        <v>1.7128964603009694E-3</v>
      </c>
      <c r="AG32">
        <f t="shared" si="15"/>
        <v>53.243990951678803</v>
      </c>
      <c r="AH32">
        <f t="shared" si="15"/>
        <v>8.8805279766209466</v>
      </c>
      <c r="AI32">
        <f t="shared" si="15"/>
        <v>48.416569176082405</v>
      </c>
      <c r="AJ32">
        <f t="shared" si="15"/>
        <v>4.3636604990873566</v>
      </c>
      <c r="AK32">
        <f t="shared" si="15"/>
        <v>12.652454396763046</v>
      </c>
      <c r="AL32">
        <f t="shared" si="15"/>
        <v>8.231667471142222</v>
      </c>
      <c r="AM32">
        <f t="shared" si="15"/>
        <v>3.7728487926300733</v>
      </c>
      <c r="AN32">
        <f t="shared" si="15"/>
        <v>2.7492103995595172</v>
      </c>
      <c r="AO32">
        <f t="shared" si="15"/>
        <v>17.712527931868138</v>
      </c>
      <c r="AP32">
        <f t="shared" si="15"/>
        <v>0.26188376156074505</v>
      </c>
    </row>
    <row r="33" spans="1:44" customFormat="1">
      <c r="A33" s="10">
        <v>21</v>
      </c>
      <c r="B33" s="10" t="s">
        <v>137</v>
      </c>
      <c r="C33" s="10"/>
      <c r="D33" s="10">
        <v>2</v>
      </c>
      <c r="E33" s="10">
        <v>1</v>
      </c>
      <c r="F33" s="10" t="s">
        <v>65</v>
      </c>
      <c r="G33" s="10" t="s">
        <v>32</v>
      </c>
      <c r="H33">
        <v>35.679599999999994</v>
      </c>
      <c r="I33" s="16">
        <v>31297.8947368421</v>
      </c>
      <c r="J33" s="40">
        <f>H33/H35</f>
        <v>2.4789522918615525E-2</v>
      </c>
      <c r="K33" s="54">
        <v>1.0000000000000142E-2</v>
      </c>
      <c r="L33" s="10">
        <f t="shared" si="2"/>
        <v>4.9499999999999993</v>
      </c>
      <c r="M33" s="10">
        <v>13.836751380000001</v>
      </c>
      <c r="N33" s="10">
        <v>1.3726776060000001</v>
      </c>
      <c r="O33" s="10">
        <v>9.8210916410000006</v>
      </c>
      <c r="P33" s="10">
        <v>0.55665242120000002</v>
      </c>
      <c r="Q33" s="10">
        <v>2.3669507649999999</v>
      </c>
      <c r="R33" s="10">
        <v>2.5081981089999998</v>
      </c>
      <c r="S33" s="10">
        <v>0.25358530930000001</v>
      </c>
      <c r="T33" s="10">
        <v>0.6585731789</v>
      </c>
      <c r="U33" s="10">
        <v>2.4983485000000001</v>
      </c>
      <c r="V33" s="10">
        <v>5.5359870620000001E-2</v>
      </c>
      <c r="W33" s="10">
        <f t="shared" ref="W33:AF34" si="24">M33*0.1/$L33</f>
        <v>0.27953033090909096</v>
      </c>
      <c r="X33" s="10">
        <f t="shared" si="24"/>
        <v>2.7730860727272735E-2</v>
      </c>
      <c r="Y33" s="10">
        <f t="shared" si="24"/>
        <v>0.1984058917373738</v>
      </c>
      <c r="Z33" s="10">
        <f t="shared" si="24"/>
        <v>1.1245503458585861E-2</v>
      </c>
      <c r="AA33" s="10">
        <f t="shared" si="24"/>
        <v>4.7817187171717179E-2</v>
      </c>
      <c r="AB33" s="10">
        <f t="shared" si="24"/>
        <v>5.0670668868686874E-2</v>
      </c>
      <c r="AC33" s="10">
        <f t="shared" si="24"/>
        <v>5.1229355414141422E-3</v>
      </c>
      <c r="AD33" s="10">
        <f t="shared" si="24"/>
        <v>1.3304508664646468E-2</v>
      </c>
      <c r="AE33" s="10">
        <f t="shared" si="24"/>
        <v>5.0471686868686881E-2</v>
      </c>
      <c r="AF33" s="10">
        <f t="shared" si="24"/>
        <v>1.1183812246464649E-3</v>
      </c>
      <c r="AG33">
        <f t="shared" si="15"/>
        <v>8.7487108725473686</v>
      </c>
      <c r="AH33">
        <f t="shared" si="15"/>
        <v>0.86791756000421061</v>
      </c>
      <c r="AI33">
        <f t="shared" si="15"/>
        <v>6.2096867147656152</v>
      </c>
      <c r="AJ33">
        <f t="shared" si="15"/>
        <v>0.35196058350961401</v>
      </c>
      <c r="AK33">
        <f t="shared" si="15"/>
        <v>1.4965772907122807</v>
      </c>
      <c r="AL33">
        <f t="shared" si="15"/>
        <v>1.5858852604975437</v>
      </c>
      <c r="AM33">
        <f t="shared" si="15"/>
        <v>0.16033709731880702</v>
      </c>
      <c r="AN33">
        <f t="shared" si="15"/>
        <v>0.41640311171150879</v>
      </c>
      <c r="AO33">
        <f t="shared" si="15"/>
        <v>1.5796575428070176</v>
      </c>
      <c r="AP33">
        <f t="shared" si="15"/>
        <v>3.5002977844645622E-2</v>
      </c>
    </row>
    <row r="34" spans="1:44" customFormat="1">
      <c r="A34" s="10">
        <v>22</v>
      </c>
      <c r="B34" s="10" t="s">
        <v>212</v>
      </c>
      <c r="C34" s="10"/>
      <c r="D34" s="10">
        <v>2</v>
      </c>
      <c r="E34" s="10">
        <v>1</v>
      </c>
      <c r="F34" s="10" t="s">
        <v>65</v>
      </c>
      <c r="G34" s="10" t="s">
        <v>34</v>
      </c>
      <c r="H34">
        <v>1403.6220000000001</v>
      </c>
      <c r="I34" s="16">
        <v>173137.04206241522</v>
      </c>
      <c r="J34" s="40">
        <f>H34/H35</f>
        <v>0.97521047708138453</v>
      </c>
      <c r="K34" s="54">
        <v>1.0000000000000142E-2</v>
      </c>
      <c r="L34" s="10">
        <f t="shared" si="2"/>
        <v>4.9499999999999993</v>
      </c>
      <c r="M34" s="10">
        <v>11.16685403</v>
      </c>
      <c r="N34" s="10">
        <v>3.3860612159999999</v>
      </c>
      <c r="O34" s="10">
        <v>33.426562029999999</v>
      </c>
      <c r="P34" s="10">
        <v>0.191345863</v>
      </c>
      <c r="Q34" s="10">
        <v>4.2143276470000002</v>
      </c>
      <c r="R34" s="10">
        <v>4.0964740380000002</v>
      </c>
      <c r="S34" s="10">
        <v>0.98988854400000004</v>
      </c>
      <c r="T34" s="10">
        <v>1.375082175</v>
      </c>
      <c r="U34" s="10">
        <v>0.89465591</v>
      </c>
      <c r="V34" s="10">
        <v>0.1768890444</v>
      </c>
      <c r="W34" s="10">
        <f t="shared" si="24"/>
        <v>0.22559301070707075</v>
      </c>
      <c r="X34" s="10">
        <f t="shared" si="24"/>
        <v>6.8405277090909114E-2</v>
      </c>
      <c r="Y34" s="10">
        <f t="shared" si="24"/>
        <v>0.67528408141414153</v>
      </c>
      <c r="Z34" s="10">
        <f t="shared" si="24"/>
        <v>3.8655729898989912E-3</v>
      </c>
      <c r="AA34" s="10">
        <f t="shared" si="24"/>
        <v>8.5137932262626281E-2</v>
      </c>
      <c r="AB34" s="10">
        <f t="shared" si="24"/>
        <v>8.2757051272727297E-2</v>
      </c>
      <c r="AC34" s="10">
        <f t="shared" si="24"/>
        <v>1.9997748363636367E-2</v>
      </c>
      <c r="AD34" s="10">
        <f t="shared" si="24"/>
        <v>2.7779437878787883E-2</v>
      </c>
      <c r="AE34" s="10">
        <f t="shared" si="24"/>
        <v>1.8073856767676772E-2</v>
      </c>
      <c r="AF34" s="10">
        <f t="shared" si="24"/>
        <v>3.5735160484848491E-3</v>
      </c>
      <c r="AG34">
        <f t="shared" si="15"/>
        <v>39.058506583776996</v>
      </c>
      <c r="AH34">
        <f t="shared" si="15"/>
        <v>11.8434873369799</v>
      </c>
      <c r="AI34">
        <f t="shared" si="15"/>
        <v>116.91668840787965</v>
      </c>
      <c r="AJ34">
        <f t="shared" si="15"/>
        <v>0.66927387334747779</v>
      </c>
      <c r="AK34">
        <f t="shared" si="15"/>
        <v>14.740529759261385</v>
      </c>
      <c r="AL34">
        <f t="shared" si="15"/>
        <v>14.328311067167638</v>
      </c>
      <c r="AM34">
        <f t="shared" si="15"/>
        <v>3.4623509995885047</v>
      </c>
      <c r="AN34">
        <f t="shared" si="15"/>
        <v>4.8096497044899476</v>
      </c>
      <c r="AO34">
        <f t="shared" si="15"/>
        <v>3.1292540994153213</v>
      </c>
      <c r="AP34">
        <f t="shared" si="15"/>
        <v>0.61870799839723711</v>
      </c>
    </row>
    <row r="35" spans="1:44" customFormat="1">
      <c r="A35" s="10"/>
      <c r="B35" s="10" t="s">
        <v>212</v>
      </c>
      <c r="C35" s="10"/>
      <c r="D35" s="10">
        <v>2</v>
      </c>
      <c r="E35" s="10">
        <v>1</v>
      </c>
      <c r="F35" s="10" t="s">
        <v>65</v>
      </c>
      <c r="G35" s="41" t="s">
        <v>306</v>
      </c>
      <c r="H35" s="55">
        <v>1439.3016</v>
      </c>
      <c r="I35" s="56">
        <v>177538.12754409769</v>
      </c>
      <c r="J35" s="40"/>
      <c r="K35" s="54"/>
      <c r="L35" s="10"/>
      <c r="M35" s="42">
        <f t="shared" ref="M35:AF35" si="25">(M33*$J33)+(M34*$J34)</f>
        <v>11.233039511548176</v>
      </c>
      <c r="N35" s="42">
        <f t="shared" si="25"/>
        <v>3.3361503968559405</v>
      </c>
      <c r="O35" s="42">
        <f t="shared" si="25"/>
        <v>32.841393680787185</v>
      </c>
      <c r="P35" s="42">
        <f t="shared" si="25"/>
        <v>0.20040163829681945</v>
      </c>
      <c r="Q35" s="42">
        <f t="shared" si="25"/>
        <v>4.1685320554443415</v>
      </c>
      <c r="R35" s="42">
        <f t="shared" si="25"/>
        <v>4.0571014354569694</v>
      </c>
      <c r="S35" s="42">
        <f t="shared" si="25"/>
        <v>0.97163593808835369</v>
      </c>
      <c r="T35" s="42">
        <f t="shared" si="25"/>
        <v>1.357320258819785</v>
      </c>
      <c r="U35" s="42">
        <f t="shared" si="25"/>
        <v>0.93441068421421891</v>
      </c>
      <c r="V35" s="42">
        <f t="shared" si="25"/>
        <v>0.1738763941613003</v>
      </c>
      <c r="W35" s="42">
        <f t="shared" si="25"/>
        <v>0.22693009114238744</v>
      </c>
      <c r="X35" s="42">
        <f t="shared" si="25"/>
        <v>6.7396977714261452E-2</v>
      </c>
      <c r="Y35" s="42">
        <f t="shared" si="25"/>
        <v>0.66346249860176143</v>
      </c>
      <c r="Z35" s="42">
        <f t="shared" si="25"/>
        <v>4.0485179453902936E-3</v>
      </c>
      <c r="AA35" s="42">
        <f t="shared" si="25"/>
        <v>8.4212768796855381E-2</v>
      </c>
      <c r="AB35" s="42">
        <f t="shared" si="25"/>
        <v>8.1961645160746874E-2</v>
      </c>
      <c r="AC35" s="42">
        <f t="shared" si="25"/>
        <v>1.9629008850269775E-2</v>
      </c>
      <c r="AD35" s="42">
        <f t="shared" si="25"/>
        <v>2.7420611289288587E-2</v>
      </c>
      <c r="AE35" s="42">
        <f t="shared" si="25"/>
        <v>1.8876983519479175E-2</v>
      </c>
      <c r="AF35" s="42">
        <f t="shared" si="25"/>
        <v>3.5126544275010164E-3</v>
      </c>
      <c r="AG35">
        <f t="shared" si="15"/>
        <v>40.288743464830894</v>
      </c>
      <c r="AH35">
        <f t="shared" si="15"/>
        <v>11.965533225521259</v>
      </c>
      <c r="AI35">
        <f t="shared" si="15"/>
        <v>117.78988969748525</v>
      </c>
      <c r="AJ35">
        <f t="shared" si="15"/>
        <v>0.7187662953532703</v>
      </c>
      <c r="AK35">
        <f t="shared" si="15"/>
        <v>14.95097728749772</v>
      </c>
      <c r="AL35">
        <f t="shared" si="15"/>
        <v>14.551317012272754</v>
      </c>
      <c r="AM35">
        <f t="shared" si="15"/>
        <v>3.4848974768234173</v>
      </c>
      <c r="AN35">
        <f t="shared" si="15"/>
        <v>4.8682039844148424</v>
      </c>
      <c r="AO35">
        <f t="shared" si="15"/>
        <v>3.3513843077291239</v>
      </c>
      <c r="AP35">
        <f t="shared" si="15"/>
        <v>0.62363008976801493</v>
      </c>
    </row>
    <row r="36" spans="1:44" customFormat="1">
      <c r="A36" s="57">
        <v>23</v>
      </c>
      <c r="B36" s="57" t="s">
        <v>211</v>
      </c>
      <c r="C36" s="10"/>
      <c r="D36" s="57">
        <v>2</v>
      </c>
      <c r="E36" s="57">
        <v>1</v>
      </c>
      <c r="F36" s="57"/>
      <c r="G36" s="57" t="s">
        <v>25</v>
      </c>
      <c r="H36" s="57">
        <v>45.070059999999998</v>
      </c>
      <c r="I36" s="35">
        <v>5559.4005180708027</v>
      </c>
      <c r="J36" s="57">
        <f>H36/H38</f>
        <v>0.67768717568569314</v>
      </c>
      <c r="K36" s="59">
        <v>1.4000000000000117E-2</v>
      </c>
      <c r="L36" s="57">
        <f t="shared" si="2"/>
        <v>4.93</v>
      </c>
      <c r="M36" s="57">
        <v>15.572067110000001</v>
      </c>
      <c r="N36" s="57">
        <v>3.386163941</v>
      </c>
      <c r="O36" s="57">
        <v>20.246994440000002</v>
      </c>
      <c r="P36" s="57">
        <v>0.43782884900000002</v>
      </c>
      <c r="Q36" s="57">
        <v>9.5884929910000007</v>
      </c>
      <c r="R36" s="57">
        <v>4.8810894569999999</v>
      </c>
      <c r="S36" s="57">
        <v>3.340210098</v>
      </c>
      <c r="T36" s="57">
        <v>1.424624779</v>
      </c>
      <c r="U36" s="57">
        <v>1.8709944810000001</v>
      </c>
      <c r="V36" s="57">
        <v>0.1126672752</v>
      </c>
      <c r="W36" s="57">
        <f t="shared" ref="W36:AF37" si="26">M36*0.1/$L36</f>
        <v>0.31586343022312374</v>
      </c>
      <c r="X36" s="57">
        <f t="shared" si="26"/>
        <v>6.8684866957403654E-2</v>
      </c>
      <c r="Y36" s="57">
        <f t="shared" si="26"/>
        <v>0.41068954239350924</v>
      </c>
      <c r="Z36" s="57">
        <f t="shared" si="26"/>
        <v>8.8809097160243433E-3</v>
      </c>
      <c r="AA36" s="57">
        <f t="shared" si="26"/>
        <v>0.19449275843813391</v>
      </c>
      <c r="AB36" s="57">
        <f t="shared" si="26"/>
        <v>9.900789973630833E-2</v>
      </c>
      <c r="AC36" s="57">
        <f t="shared" si="26"/>
        <v>6.775274032454362E-2</v>
      </c>
      <c r="AD36" s="57">
        <f t="shared" si="26"/>
        <v>2.8897054340770792E-2</v>
      </c>
      <c r="AE36" s="57">
        <f t="shared" si="26"/>
        <v>3.7951206511156188E-2</v>
      </c>
      <c r="AF36" s="57">
        <f t="shared" si="26"/>
        <v>2.2853402677484791E-3</v>
      </c>
      <c r="AG36">
        <f t="shared" si="15"/>
        <v>1.7560113176220551</v>
      </c>
      <c r="AH36">
        <f t="shared" si="15"/>
        <v>0.381846684946614</v>
      </c>
      <c r="AI36">
        <f t="shared" si="15"/>
        <v>2.2831876547487364</v>
      </c>
      <c r="AJ36">
        <f t="shared" si="15"/>
        <v>4.937253407620576E-2</v>
      </c>
      <c r="AK36">
        <f t="shared" si="15"/>
        <v>1.0812631420219811</v>
      </c>
      <c r="AL36">
        <f t="shared" si="15"/>
        <v>0.55042456908713466</v>
      </c>
      <c r="AM36">
        <f t="shared" si="15"/>
        <v>0.37666461966098441</v>
      </c>
      <c r="AN36">
        <f t="shared" si="15"/>
        <v>0.16065029887280127</v>
      </c>
      <c r="AO36">
        <f t="shared" si="15"/>
        <v>0.21098595713953372</v>
      </c>
      <c r="AP36">
        <f t="shared" si="15"/>
        <v>1.2705121868488961E-2</v>
      </c>
      <c r="AR36">
        <f>6*3*4</f>
        <v>72</v>
      </c>
    </row>
    <row r="37" spans="1:44" customFormat="1">
      <c r="A37" s="57">
        <v>24</v>
      </c>
      <c r="B37" s="57" t="s">
        <v>211</v>
      </c>
      <c r="C37" s="10"/>
      <c r="D37" s="57">
        <v>2</v>
      </c>
      <c r="E37" s="57">
        <v>1</v>
      </c>
      <c r="F37" s="57"/>
      <c r="G37" s="57" t="s">
        <v>27</v>
      </c>
      <c r="H37" s="57">
        <v>21.435639999999996</v>
      </c>
      <c r="I37" s="35">
        <v>2644.0902923399535</v>
      </c>
      <c r="J37" s="57">
        <f>H37/H38</f>
        <v>0.32231282431430686</v>
      </c>
      <c r="K37" s="59">
        <v>1.4000000000000117E-2</v>
      </c>
      <c r="L37" s="57">
        <f t="shared" si="2"/>
        <v>4.93</v>
      </c>
      <c r="M37" s="57">
        <v>15.36158908</v>
      </c>
      <c r="N37" s="57">
        <v>5.6653684440000003</v>
      </c>
      <c r="O37" s="57">
        <v>29.801340039999999</v>
      </c>
      <c r="P37" s="57">
        <v>0.116894043</v>
      </c>
      <c r="Q37" s="57">
        <v>8.0597166619999996</v>
      </c>
      <c r="R37" s="57">
        <v>4.5481227009999996</v>
      </c>
      <c r="S37" s="57">
        <v>6.4236108249999999</v>
      </c>
      <c r="T37" s="57">
        <v>6.7868406349999999</v>
      </c>
      <c r="U37" s="57">
        <v>1.1160998360000001</v>
      </c>
      <c r="V37" s="57">
        <v>0.20823518429999999</v>
      </c>
      <c r="W37" s="57">
        <f t="shared" si="26"/>
        <v>0.31159409898580126</v>
      </c>
      <c r="X37" s="57">
        <f t="shared" si="26"/>
        <v>0.11491619561866127</v>
      </c>
      <c r="Y37" s="57">
        <f t="shared" si="26"/>
        <v>0.6044896559837728</v>
      </c>
      <c r="Z37" s="57">
        <f t="shared" si="26"/>
        <v>2.3710759229208928E-3</v>
      </c>
      <c r="AA37" s="57">
        <f t="shared" si="26"/>
        <v>0.1634830965922921</v>
      </c>
      <c r="AB37" s="57">
        <f t="shared" si="26"/>
        <v>9.2254010162271805E-2</v>
      </c>
      <c r="AC37" s="57">
        <f t="shared" si="26"/>
        <v>0.13029636561866126</v>
      </c>
      <c r="AD37" s="57">
        <f t="shared" si="26"/>
        <v>0.13766411024340772</v>
      </c>
      <c r="AE37" s="57">
        <f t="shared" si="26"/>
        <v>2.2638941906693716E-2</v>
      </c>
      <c r="AF37" s="57">
        <f t="shared" si="26"/>
        <v>4.2238374097363085E-3</v>
      </c>
      <c r="AG37">
        <f t="shared" si="15"/>
        <v>0.82388293227877174</v>
      </c>
      <c r="AH37">
        <f t="shared" si="15"/>
        <v>0.3038487972679414</v>
      </c>
      <c r="AI37">
        <f t="shared" si="15"/>
        <v>1.5983252312066119</v>
      </c>
      <c r="AJ37">
        <f t="shared" si="15"/>
        <v>6.2693388301961282E-3</v>
      </c>
      <c r="AK37">
        <f t="shared" si="15"/>
        <v>0.43226406866135447</v>
      </c>
      <c r="AL37">
        <f t="shared" si="15"/>
        <v>0.24392793269949431</v>
      </c>
      <c r="AM37">
        <f t="shared" si="15"/>
        <v>0.34451535545947953</v>
      </c>
      <c r="AN37">
        <f t="shared" si="15"/>
        <v>0.36399633749821153</v>
      </c>
      <c r="AO37">
        <f t="shared" si="15"/>
        <v>5.9859406524337008E-2</v>
      </c>
      <c r="AP37">
        <f t="shared" si="15"/>
        <v>1.1168207491506108E-2</v>
      </c>
      <c r="AR37">
        <f>AR36+161</f>
        <v>233</v>
      </c>
    </row>
    <row r="38" spans="1:44" customFormat="1">
      <c r="A38" s="57"/>
      <c r="B38" s="57" t="s">
        <v>212</v>
      </c>
      <c r="C38" s="10"/>
      <c r="D38" s="57">
        <v>2</v>
      </c>
      <c r="E38" s="57">
        <v>1</v>
      </c>
      <c r="F38" s="57"/>
      <c r="G38" s="60" t="s">
        <v>307</v>
      </c>
      <c r="H38" s="61">
        <f>H36+H37</f>
        <v>66.50569999999999</v>
      </c>
      <c r="I38" s="62">
        <v>8203.4908104107526</v>
      </c>
      <c r="J38" s="57"/>
      <c r="K38" s="59"/>
      <c r="L38" s="57"/>
      <c r="M38" s="61">
        <f t="shared" ref="M38:AF38" si="27">(M36*$J36)+(M37*$J37)</f>
        <v>15.504227341694587</v>
      </c>
      <c r="N38" s="61">
        <f t="shared" si="27"/>
        <v>4.120780781551816</v>
      </c>
      <c r="O38" s="61">
        <f t="shared" si="27"/>
        <v>23.326482554810973</v>
      </c>
      <c r="P38" s="61">
        <f t="shared" si="27"/>
        <v>0.33438744525737585</v>
      </c>
      <c r="Q38" s="61">
        <f t="shared" si="27"/>
        <v>9.0957487746551529</v>
      </c>
      <c r="R38" s="61">
        <f t="shared" si="27"/>
        <v>4.7737700014708668</v>
      </c>
      <c r="S38" s="61">
        <f t="shared" si="27"/>
        <v>4.3340296948121573</v>
      </c>
      <c r="T38" s="61">
        <f t="shared" si="27"/>
        <v>3.1529357161303184</v>
      </c>
      <c r="U38" s="61">
        <f t="shared" si="27"/>
        <v>1.6276822559103041</v>
      </c>
      <c r="V38" s="61">
        <f t="shared" si="27"/>
        <v>0.14347003789583396</v>
      </c>
      <c r="W38" s="61">
        <f t="shared" si="27"/>
        <v>0.31448737001408905</v>
      </c>
      <c r="X38" s="61">
        <f t="shared" si="27"/>
        <v>8.3585817070016555E-2</v>
      </c>
      <c r="Y38" s="61">
        <f t="shared" si="27"/>
        <v>0.4731538043572206</v>
      </c>
      <c r="Z38" s="61">
        <f t="shared" si="27"/>
        <v>6.782706800352453E-3</v>
      </c>
      <c r="AA38" s="61">
        <f t="shared" si="27"/>
        <v>0.18449794674756903</v>
      </c>
      <c r="AB38" s="61">
        <f t="shared" si="27"/>
        <v>9.6831034512593658E-2</v>
      </c>
      <c r="AC38" s="61">
        <f t="shared" si="27"/>
        <v>8.7911352835946394E-2</v>
      </c>
      <c r="AD38" s="61">
        <f t="shared" si="27"/>
        <v>6.3954071321101799E-2</v>
      </c>
      <c r="AE38" s="61">
        <f t="shared" si="27"/>
        <v>3.3015867259843894E-2</v>
      </c>
      <c r="AF38" s="61">
        <f t="shared" si="27"/>
        <v>2.9101427565077879E-3</v>
      </c>
      <c r="AG38">
        <f t="shared" si="15"/>
        <v>2.5798942499008257</v>
      </c>
      <c r="AH38">
        <f t="shared" si="15"/>
        <v>0.68569548221455501</v>
      </c>
      <c r="AI38">
        <f t="shared" si="15"/>
        <v>3.8815128859553463</v>
      </c>
      <c r="AJ38">
        <f t="shared" si="15"/>
        <v>5.5641872906401865E-2</v>
      </c>
      <c r="AK38">
        <f t="shared" si="15"/>
        <v>1.5135272106833348</v>
      </c>
      <c r="AL38">
        <f t="shared" si="15"/>
        <v>0.79435250178662853</v>
      </c>
      <c r="AM38">
        <f t="shared" si="15"/>
        <v>0.7211799751204635</v>
      </c>
      <c r="AN38">
        <f t="shared" si="15"/>
        <v>0.5246466363710125</v>
      </c>
      <c r="AO38">
        <f t="shared" si="15"/>
        <v>0.27084536366387063</v>
      </c>
      <c r="AP38">
        <f t="shared" si="15"/>
        <v>2.3873329359995053E-2</v>
      </c>
    </row>
    <row r="39" spans="1:44" customFormat="1">
      <c r="A39" s="10">
        <v>25</v>
      </c>
      <c r="B39" s="10" t="s">
        <v>212</v>
      </c>
      <c r="C39" s="10"/>
      <c r="D39" s="10">
        <v>2</v>
      </c>
      <c r="E39" s="10">
        <v>2</v>
      </c>
      <c r="F39" s="10" t="s">
        <v>129</v>
      </c>
      <c r="G39" s="10" t="s">
        <v>32</v>
      </c>
      <c r="H39">
        <v>17.959409999999998</v>
      </c>
      <c r="I39" s="16">
        <v>15753.86842105263</v>
      </c>
      <c r="J39" s="40">
        <f>H39/H41</f>
        <v>2.9888592602287038E-2</v>
      </c>
      <c r="K39" s="54">
        <v>1.6999999999999994E-2</v>
      </c>
      <c r="L39" s="10">
        <f t="shared" si="2"/>
        <v>4.915</v>
      </c>
      <c r="M39" s="10">
        <v>19.005488629999999</v>
      </c>
      <c r="N39" s="10">
        <v>2.9120453839999998</v>
      </c>
      <c r="O39" s="10">
        <v>16.705370049999999</v>
      </c>
      <c r="P39" s="10">
        <v>0.107613288</v>
      </c>
      <c r="Q39" s="10">
        <v>4.7724444979999996</v>
      </c>
      <c r="R39" s="10">
        <v>2.9280457320000002</v>
      </c>
      <c r="S39" s="10">
        <v>3.8288523329999999</v>
      </c>
      <c r="T39" s="10">
        <v>0.63289031699999998</v>
      </c>
      <c r="U39" s="10">
        <v>0.55172186099999998</v>
      </c>
      <c r="V39" s="10">
        <v>7.642890699999999E-2</v>
      </c>
      <c r="W39" s="10">
        <f t="shared" ref="W39:AF40" si="28">M39*0.1/$L39</f>
        <v>0.38668339023397763</v>
      </c>
      <c r="X39" s="10">
        <f t="shared" si="28"/>
        <v>5.9248125818921665E-2</v>
      </c>
      <c r="Y39" s="10">
        <f t="shared" si="28"/>
        <v>0.33988545371312306</v>
      </c>
      <c r="Z39" s="10">
        <f t="shared" si="28"/>
        <v>2.1894870396744659E-3</v>
      </c>
      <c r="AA39" s="10">
        <f t="shared" si="28"/>
        <v>9.7099582868769074E-2</v>
      </c>
      <c r="AB39" s="10">
        <f t="shared" si="28"/>
        <v>5.9573666978636829E-2</v>
      </c>
      <c r="AC39" s="10">
        <f t="shared" si="28"/>
        <v>7.7901369949135296E-2</v>
      </c>
      <c r="AD39" s="10">
        <f t="shared" si="28"/>
        <v>1.2876710417090539E-2</v>
      </c>
      <c r="AE39" s="10">
        <f t="shared" si="28"/>
        <v>1.1225266754832146E-2</v>
      </c>
      <c r="AF39" s="10">
        <f t="shared" si="28"/>
        <v>1.5550133672431331E-3</v>
      </c>
      <c r="AG39">
        <f t="shared" si="15"/>
        <v>6.0917592503526308</v>
      </c>
      <c r="AH39">
        <f t="shared" si="15"/>
        <v>0.93338717834526297</v>
      </c>
      <c r="AI39">
        <f t="shared" si="15"/>
        <v>5.354510716026315</v>
      </c>
      <c r="AJ39">
        <f t="shared" si="15"/>
        <v>3.4492890732631572E-2</v>
      </c>
      <c r="AK39">
        <f t="shared" si="15"/>
        <v>1.5296940522536842</v>
      </c>
      <c r="AL39">
        <f t="shared" si="15"/>
        <v>0.93851571094105257</v>
      </c>
      <c r="AM39">
        <f t="shared" si="15"/>
        <v>1.2272479319984209</v>
      </c>
      <c r="AN39">
        <f t="shared" si="15"/>
        <v>0.20285800160684206</v>
      </c>
      <c r="AO39">
        <f t="shared" si="15"/>
        <v>0.17684137544684209</v>
      </c>
      <c r="AP39">
        <f t="shared" si="15"/>
        <v>2.4497475980526311E-2</v>
      </c>
    </row>
    <row r="40" spans="1:44" customFormat="1">
      <c r="A40" s="10">
        <v>26</v>
      </c>
      <c r="B40" s="10" t="s">
        <v>212</v>
      </c>
      <c r="C40" s="10"/>
      <c r="D40" s="10">
        <v>2</v>
      </c>
      <c r="E40" s="10">
        <v>2</v>
      </c>
      <c r="F40" s="10" t="s">
        <v>129</v>
      </c>
      <c r="G40" s="10" t="s">
        <v>34</v>
      </c>
      <c r="H40">
        <v>582.91899999999998</v>
      </c>
      <c r="I40" s="16">
        <v>71903.170099913652</v>
      </c>
      <c r="J40" s="40">
        <f>H40/H41</f>
        <v>0.97011140739771284</v>
      </c>
      <c r="K40" s="54">
        <v>1.6999999999999994E-2</v>
      </c>
      <c r="L40" s="10">
        <f t="shared" si="2"/>
        <v>4.915</v>
      </c>
      <c r="M40" s="10">
        <v>16.97</v>
      </c>
      <c r="N40" s="10">
        <v>2.6549999999999998</v>
      </c>
      <c r="O40" s="10">
        <v>22.42</v>
      </c>
      <c r="P40" s="10">
        <v>3.3000000000000002E-2</v>
      </c>
      <c r="Q40" s="10">
        <v>5.76</v>
      </c>
      <c r="R40" s="10">
        <v>3.4060000000000001</v>
      </c>
      <c r="S40" s="10">
        <v>2.8039999999999998</v>
      </c>
      <c r="T40" s="10">
        <v>0.50900000000000001</v>
      </c>
      <c r="U40" s="10">
        <v>0.377</v>
      </c>
      <c r="V40" s="10">
        <v>9.1590000000000005E-2</v>
      </c>
      <c r="W40" s="10">
        <f t="shared" si="28"/>
        <v>0.34526958290946086</v>
      </c>
      <c r="X40" s="10">
        <f t="shared" si="28"/>
        <v>5.4018311291963376E-2</v>
      </c>
      <c r="Y40" s="10">
        <f t="shared" si="28"/>
        <v>0.45615462868769086</v>
      </c>
      <c r="Z40" s="10">
        <f t="shared" si="28"/>
        <v>6.7141403865717203E-4</v>
      </c>
      <c r="AA40" s="10">
        <f t="shared" si="28"/>
        <v>0.11719226856561546</v>
      </c>
      <c r="AB40" s="10">
        <f t="shared" si="28"/>
        <v>6.9298067141403866E-2</v>
      </c>
      <c r="AC40" s="10">
        <f t="shared" si="28"/>
        <v>5.70498474059003E-2</v>
      </c>
      <c r="AD40" s="10">
        <f t="shared" si="28"/>
        <v>1.0356052899287893E-2</v>
      </c>
      <c r="AE40" s="10">
        <f t="shared" si="28"/>
        <v>7.670396744659207E-3</v>
      </c>
      <c r="AF40" s="10">
        <f t="shared" si="28"/>
        <v>1.8634791454730417E-3</v>
      </c>
      <c r="AG40">
        <f t="shared" si="15"/>
        <v>24.825977550265204</v>
      </c>
      <c r="AH40">
        <f t="shared" si="15"/>
        <v>3.8840878253361288</v>
      </c>
      <c r="AI40">
        <f t="shared" si="15"/>
        <v>32.798963858393989</v>
      </c>
      <c r="AJ40">
        <f t="shared" si="15"/>
        <v>4.8276797829036641E-2</v>
      </c>
      <c r="AK40">
        <f t="shared" si="15"/>
        <v>8.4264956210682129</v>
      </c>
      <c r="AL40">
        <f t="shared" si="15"/>
        <v>4.9827507092635992</v>
      </c>
      <c r="AM40">
        <f t="shared" si="15"/>
        <v>4.1020648822005672</v>
      </c>
      <c r="AN40">
        <f t="shared" si="15"/>
        <v>0.74463303318120133</v>
      </c>
      <c r="AO40">
        <f t="shared" si="15"/>
        <v>0.55152584186505482</v>
      </c>
      <c r="AP40">
        <f t="shared" si="15"/>
        <v>0.13399005797458985</v>
      </c>
    </row>
    <row r="41" spans="1:44" customFormat="1">
      <c r="A41" s="10"/>
      <c r="B41" s="10" t="s">
        <v>212</v>
      </c>
      <c r="C41" s="10"/>
      <c r="D41" s="10">
        <v>2</v>
      </c>
      <c r="E41" s="10">
        <v>2</v>
      </c>
      <c r="F41" s="10" t="s">
        <v>129</v>
      </c>
      <c r="G41" s="41" t="s">
        <v>306</v>
      </c>
      <c r="H41" s="55">
        <v>600.87841000000003</v>
      </c>
      <c r="I41" s="56">
        <v>74118.466757123475</v>
      </c>
      <c r="J41" s="40"/>
      <c r="K41" s="54"/>
      <c r="L41" s="10"/>
      <c r="M41" s="42">
        <f t="shared" ref="M41:AF41" si="29">(M39*$J39)+(M40*$J40)</f>
        <v>17.030837890408652</v>
      </c>
      <c r="N41" s="42">
        <f t="shared" si="29"/>
        <v>2.6626827247626736</v>
      </c>
      <c r="O41" s="42">
        <f t="shared" si="29"/>
        <v>22.249197753551623</v>
      </c>
      <c r="P41" s="42">
        <f t="shared" si="29"/>
        <v>3.5230086167749114E-2</v>
      </c>
      <c r="Q41" s="42">
        <f t="shared" si="29"/>
        <v>5.7304833559285742</v>
      </c>
      <c r="R41" s="42">
        <f t="shared" si="29"/>
        <v>3.3917146196012236</v>
      </c>
      <c r="S41" s="42">
        <f t="shared" si="29"/>
        <v>2.8346313938585399</v>
      </c>
      <c r="T41" s="42">
        <f t="shared" si="29"/>
        <v>0.51270290721218115</v>
      </c>
      <c r="U41" s="42">
        <f t="shared" si="29"/>
        <v>0.38222219052214235</v>
      </c>
      <c r="V41" s="42">
        <f t="shared" si="29"/>
        <v>9.1136856267917607E-2</v>
      </c>
      <c r="W41" s="42">
        <f t="shared" si="29"/>
        <v>0.34650738332469289</v>
      </c>
      <c r="X41" s="42">
        <f t="shared" si="29"/>
        <v>5.417462308774515E-2</v>
      </c>
      <c r="Y41" s="42">
        <f t="shared" si="29"/>
        <v>0.45267950668467194</v>
      </c>
      <c r="Z41" s="42">
        <f t="shared" si="29"/>
        <v>7.1678710412510912E-4</v>
      </c>
      <c r="AA41" s="42">
        <f t="shared" si="29"/>
        <v>0.11659172646853661</v>
      </c>
      <c r="AB41" s="42">
        <f t="shared" si="29"/>
        <v>6.9007418506637302E-2</v>
      </c>
      <c r="AC41" s="42">
        <f t="shared" si="29"/>
        <v>5.7673070068332451E-2</v>
      </c>
      <c r="AD41" s="42">
        <f t="shared" si="29"/>
        <v>1.0431391804927387E-2</v>
      </c>
      <c r="AE41" s="42">
        <f t="shared" si="29"/>
        <v>7.7766468061473528E-3</v>
      </c>
      <c r="AF41" s="42">
        <f t="shared" si="29"/>
        <v>1.8542595374957803E-3</v>
      </c>
      <c r="AG41">
        <f t="shared" si="15"/>
        <v>25.682595972049089</v>
      </c>
      <c r="AH41">
        <f t="shared" si="15"/>
        <v>4.0153400004087327</v>
      </c>
      <c r="AI41">
        <f t="shared" si="15"/>
        <v>33.551910967838914</v>
      </c>
      <c r="AJ41">
        <f t="shared" si="15"/>
        <v>5.3127161149031703E-2</v>
      </c>
      <c r="AK41">
        <f t="shared" si="15"/>
        <v>8.6416000024138633</v>
      </c>
      <c r="AL41">
        <f t="shared" si="15"/>
        <v>5.1147240545791037</v>
      </c>
      <c r="AM41">
        <f t="shared" si="15"/>
        <v>4.2746395266409518</v>
      </c>
      <c r="AN41">
        <f t="shared" si="15"/>
        <v>0.77315876672404082</v>
      </c>
      <c r="AO41">
        <f t="shared" si="15"/>
        <v>0.57639313778332302</v>
      </c>
      <c r="AP41">
        <f t="shared" si="15"/>
        <v>0.13743487388896014</v>
      </c>
    </row>
    <row r="42" spans="1:44" customFormat="1">
      <c r="A42" s="10">
        <v>27</v>
      </c>
      <c r="B42" s="10" t="s">
        <v>212</v>
      </c>
      <c r="C42" s="10"/>
      <c r="D42" s="10">
        <v>2</v>
      </c>
      <c r="E42" s="10">
        <v>2</v>
      </c>
      <c r="F42" s="11" t="s">
        <v>216</v>
      </c>
      <c r="G42" s="10" t="s">
        <v>32</v>
      </c>
      <c r="H42">
        <v>40.317540000000001</v>
      </c>
      <c r="I42" s="16">
        <v>35366.26315789474</v>
      </c>
      <c r="J42" s="40">
        <f>H42/H44</f>
        <v>3.3593769255416163E-2</v>
      </c>
      <c r="K42" s="54">
        <v>1.4000000000000058E-2</v>
      </c>
      <c r="L42" s="10">
        <f t="shared" si="2"/>
        <v>4.93</v>
      </c>
      <c r="M42" s="10">
        <v>18.68</v>
      </c>
      <c r="N42" s="10">
        <v>2.7519999999999998</v>
      </c>
      <c r="O42" s="10">
        <v>7.6059999999999999</v>
      </c>
      <c r="P42" s="10">
        <v>5.1999999999999998E-2</v>
      </c>
      <c r="Q42" s="10">
        <v>2.431</v>
      </c>
      <c r="R42" s="10">
        <v>1.3180000000000001</v>
      </c>
      <c r="S42" s="10">
        <v>4.1989999999999998</v>
      </c>
      <c r="T42" s="10">
        <v>0.33900000000000002</v>
      </c>
      <c r="U42" s="10">
        <v>0.49399999999999999</v>
      </c>
      <c r="V42" s="10">
        <v>3.8359999999999998E-2</v>
      </c>
      <c r="W42" s="10">
        <f t="shared" ref="W42:AF43" si="30">M42*0.1/$L42</f>
        <v>0.37890466531440165</v>
      </c>
      <c r="X42" s="10">
        <f t="shared" si="30"/>
        <v>5.5821501014198784E-2</v>
      </c>
      <c r="Y42" s="10">
        <f t="shared" si="30"/>
        <v>0.15427991886409739</v>
      </c>
      <c r="Z42" s="10">
        <f t="shared" si="30"/>
        <v>1.0547667342799189E-3</v>
      </c>
      <c r="AA42" s="10">
        <f t="shared" si="30"/>
        <v>4.9310344827586214E-2</v>
      </c>
      <c r="AB42" s="10">
        <f t="shared" si="30"/>
        <v>2.6734279918864099E-2</v>
      </c>
      <c r="AC42" s="10">
        <f t="shared" si="30"/>
        <v>8.5172413793103446E-2</v>
      </c>
      <c r="AD42" s="10">
        <f t="shared" si="30"/>
        <v>6.8762677484787036E-3</v>
      </c>
      <c r="AE42" s="10">
        <f t="shared" si="30"/>
        <v>1.002028397565923E-2</v>
      </c>
      <c r="AF42" s="10">
        <f t="shared" si="30"/>
        <v>7.7809330628803247E-4</v>
      </c>
      <c r="AG42">
        <f t="shared" si="15"/>
        <v>13.40044210526316</v>
      </c>
      <c r="AH42">
        <f t="shared" si="15"/>
        <v>1.9741978947368424</v>
      </c>
      <c r="AI42">
        <f t="shared" si="15"/>
        <v>5.4563042105263175</v>
      </c>
      <c r="AJ42">
        <f t="shared" si="15"/>
        <v>3.7303157894736851E-2</v>
      </c>
      <c r="AK42">
        <f t="shared" si="15"/>
        <v>1.7439226315789478</v>
      </c>
      <c r="AL42">
        <f t="shared" si="15"/>
        <v>0.94549157894736857</v>
      </c>
      <c r="AM42">
        <f t="shared" si="15"/>
        <v>3.0122300000000002</v>
      </c>
      <c r="AN42">
        <f t="shared" si="15"/>
        <v>0.24318789473684219</v>
      </c>
      <c r="AO42">
        <f t="shared" si="15"/>
        <v>0.35438000000000003</v>
      </c>
      <c r="AP42">
        <f t="shared" si="15"/>
        <v>2.7518252631578949E-2</v>
      </c>
    </row>
    <row r="43" spans="1:44" customFormat="1">
      <c r="A43" s="10">
        <v>28</v>
      </c>
      <c r="B43" s="10" t="s">
        <v>212</v>
      </c>
      <c r="C43" s="10"/>
      <c r="D43" s="10">
        <v>2</v>
      </c>
      <c r="E43" s="10">
        <v>2</v>
      </c>
      <c r="F43" s="11" t="s">
        <v>138</v>
      </c>
      <c r="G43" s="10" t="s">
        <v>34</v>
      </c>
      <c r="H43">
        <v>1159.8318000000002</v>
      </c>
      <c r="I43" s="16">
        <v>143065.47428148516</v>
      </c>
      <c r="J43" s="40">
        <f>H43/H44</f>
        <v>0.96640623074458387</v>
      </c>
      <c r="K43" s="54">
        <v>1.4000000000000058E-2</v>
      </c>
      <c r="L43" s="10">
        <f t="shared" si="2"/>
        <v>4.93</v>
      </c>
      <c r="M43" s="10">
        <v>17.829999999999998</v>
      </c>
      <c r="N43" s="10">
        <v>2.1890000000000001</v>
      </c>
      <c r="O43" s="10">
        <v>10.97</v>
      </c>
      <c r="P43" s="10">
        <v>0.189</v>
      </c>
      <c r="Q43" s="10">
        <v>3.863</v>
      </c>
      <c r="R43" s="10">
        <v>1.8480000000000001</v>
      </c>
      <c r="S43" s="10">
        <v>3.0329999999999999</v>
      </c>
      <c r="T43" s="10">
        <v>0.622</v>
      </c>
      <c r="U43" s="10">
        <v>0.86399999999999999</v>
      </c>
      <c r="V43" s="10">
        <v>3.85E-2</v>
      </c>
      <c r="W43" s="10">
        <f t="shared" si="30"/>
        <v>0.36166328600405678</v>
      </c>
      <c r="X43" s="10">
        <f t="shared" si="30"/>
        <v>4.4401622718052744E-2</v>
      </c>
      <c r="Y43" s="10">
        <f t="shared" si="30"/>
        <v>0.22251521298174448</v>
      </c>
      <c r="Z43" s="10">
        <f t="shared" si="30"/>
        <v>3.8336713995943206E-3</v>
      </c>
      <c r="AA43" s="10">
        <f t="shared" si="30"/>
        <v>7.8356997971602449E-2</v>
      </c>
      <c r="AB43" s="10">
        <f t="shared" si="30"/>
        <v>3.7484787018255583E-2</v>
      </c>
      <c r="AC43" s="10">
        <f t="shared" si="30"/>
        <v>6.1521298174442199E-2</v>
      </c>
      <c r="AD43" s="10">
        <f t="shared" si="30"/>
        <v>1.2616632860040569E-2</v>
      </c>
      <c r="AE43" s="10">
        <f t="shared" si="30"/>
        <v>1.7525354969574039E-2</v>
      </c>
      <c r="AF43" s="10">
        <f t="shared" si="30"/>
        <v>7.8093306288032458E-4</v>
      </c>
      <c r="AG43">
        <f t="shared" si="15"/>
        <v>51.741529542370799</v>
      </c>
      <c r="AH43">
        <f t="shared" si="15"/>
        <v>6.3523392130257825</v>
      </c>
      <c r="AI43">
        <f t="shared" si="15"/>
        <v>31.834244480078961</v>
      </c>
      <c r="AJ43">
        <f t="shared" si="15"/>
        <v>0.54846601702232645</v>
      </c>
      <c r="AK43">
        <f t="shared" si="15"/>
        <v>11.210181078080675</v>
      </c>
      <c r="AL43">
        <f t="shared" si="15"/>
        <v>5.3627788331071935</v>
      </c>
      <c r="AM43">
        <f t="shared" si="15"/>
        <v>8.8015737017392404</v>
      </c>
      <c r="AN43">
        <f t="shared" si="15"/>
        <v>1.8050045639570746</v>
      </c>
      <c r="AO43">
        <f t="shared" si="15"/>
        <v>2.5072732206734929</v>
      </c>
      <c r="AP43">
        <f t="shared" si="15"/>
        <v>0.11172455902306652</v>
      </c>
    </row>
    <row r="44" spans="1:44" customFormat="1">
      <c r="A44" s="10"/>
      <c r="B44" s="10" t="s">
        <v>212</v>
      </c>
      <c r="C44" s="10"/>
      <c r="D44" s="10">
        <v>2</v>
      </c>
      <c r="E44" s="10">
        <v>2</v>
      </c>
      <c r="F44" s="11" t="s">
        <v>217</v>
      </c>
      <c r="G44" s="41" t="s">
        <v>133</v>
      </c>
      <c r="H44" s="55">
        <v>1200.1493400000002</v>
      </c>
      <c r="I44" s="56">
        <v>148038.65054890836</v>
      </c>
      <c r="J44" s="40"/>
      <c r="K44" s="54"/>
      <c r="L44" s="10"/>
      <c r="M44" s="42">
        <f t="shared" ref="M44:AF44" si="31">(M42*$J42)+(M43*$J43)</f>
        <v>17.858554703867103</v>
      </c>
      <c r="N44" s="42">
        <f t="shared" si="31"/>
        <v>2.2079132920907996</v>
      </c>
      <c r="O44" s="42">
        <f t="shared" si="31"/>
        <v>10.856990560224782</v>
      </c>
      <c r="P44" s="42">
        <f t="shared" si="31"/>
        <v>0.18439765361200799</v>
      </c>
      <c r="Q44" s="42">
        <f t="shared" si="31"/>
        <v>3.8148937224262438</v>
      </c>
      <c r="R44" s="42">
        <f t="shared" si="31"/>
        <v>1.8301953022946296</v>
      </c>
      <c r="S44" s="42">
        <f t="shared" si="31"/>
        <v>3.072170334951815</v>
      </c>
      <c r="T44" s="42">
        <f t="shared" si="31"/>
        <v>0.61249296330071723</v>
      </c>
      <c r="U44" s="42">
        <f t="shared" si="31"/>
        <v>0.85157030537549605</v>
      </c>
      <c r="V44" s="42">
        <f t="shared" si="31"/>
        <v>3.8495296872304241E-2</v>
      </c>
      <c r="W44" s="42">
        <f t="shared" si="31"/>
        <v>0.36224248892225364</v>
      </c>
      <c r="X44" s="42">
        <f t="shared" si="31"/>
        <v>4.4785259474458411E-2</v>
      </c>
      <c r="Y44" s="42">
        <f t="shared" si="31"/>
        <v>0.22022293225608081</v>
      </c>
      <c r="Z44" s="42">
        <f t="shared" si="31"/>
        <v>3.7403175174849489E-3</v>
      </c>
      <c r="AA44" s="42">
        <f t="shared" si="31"/>
        <v>7.7381211408240266E-2</v>
      </c>
      <c r="AB44" s="42">
        <f t="shared" si="31"/>
        <v>3.7123636963379912E-2</v>
      </c>
      <c r="AC44" s="42">
        <f t="shared" si="31"/>
        <v>6.2315828295168678E-2</v>
      </c>
      <c r="AD44" s="42">
        <f t="shared" si="31"/>
        <v>1.2423792359040918E-2</v>
      </c>
      <c r="AE44" s="42">
        <f t="shared" si="31"/>
        <v>1.7273231346358948E-2</v>
      </c>
      <c r="AF44" s="42">
        <f t="shared" si="31"/>
        <v>7.8083766475262159E-4</v>
      </c>
      <c r="AG44">
        <f t="shared" si="15"/>
        <v>53.625889231528319</v>
      </c>
      <c r="AH44">
        <f t="shared" si="15"/>
        <v>6.6299493770815365</v>
      </c>
      <c r="AI44">
        <f t="shared" si="15"/>
        <v>32.601505711113866</v>
      </c>
      <c r="AJ44">
        <f t="shared" si="15"/>
        <v>0.55371155791291482</v>
      </c>
      <c r="AK44">
        <f t="shared" si="15"/>
        <v>11.455410114715681</v>
      </c>
      <c r="AL44">
        <f t="shared" si="15"/>
        <v>5.4957331195263368</v>
      </c>
      <c r="AM44">
        <f t="shared" si="15"/>
        <v>9.225151128654252</v>
      </c>
      <c r="AN44">
        <f t="shared" si="15"/>
        <v>1.8392014555322564</v>
      </c>
      <c r="AO44">
        <f t="shared" si="15"/>
        <v>2.5571058591340825</v>
      </c>
      <c r="AP44">
        <f t="shared" si="15"/>
        <v>0.11559415418773901</v>
      </c>
    </row>
    <row r="45" spans="1:44" customFormat="1">
      <c r="A45" s="57">
        <v>29</v>
      </c>
      <c r="B45" s="57" t="s">
        <v>212</v>
      </c>
      <c r="C45" s="10"/>
      <c r="D45" s="57">
        <v>2</v>
      </c>
      <c r="E45" s="57">
        <v>2</v>
      </c>
      <c r="F45" s="57"/>
      <c r="G45" s="57" t="s">
        <v>25</v>
      </c>
      <c r="H45" s="57">
        <v>28.220249999999997</v>
      </c>
      <c r="I45" s="35">
        <v>3480.9732330085099</v>
      </c>
      <c r="J45" s="58">
        <f>H45/H46</f>
        <v>1</v>
      </c>
      <c r="K45" s="59">
        <v>1.5000000000000055E-2</v>
      </c>
      <c r="L45" s="57">
        <f t="shared" si="2"/>
        <v>4.9249999999999998</v>
      </c>
      <c r="M45" s="57">
        <v>18.78</v>
      </c>
      <c r="N45" s="57">
        <v>5.0229999999999997</v>
      </c>
      <c r="O45" s="57">
        <v>21.17</v>
      </c>
      <c r="P45" s="57">
        <v>0.67800000000000005</v>
      </c>
      <c r="Q45" s="57">
        <v>7.6529999999999996</v>
      </c>
      <c r="R45" s="57">
        <v>4.0490000000000004</v>
      </c>
      <c r="S45" s="57">
        <v>9.61</v>
      </c>
      <c r="T45" s="57">
        <v>1.2929999999999999</v>
      </c>
      <c r="U45" s="57">
        <v>1.5449999999999999</v>
      </c>
      <c r="V45" s="57">
        <v>0.1061</v>
      </c>
      <c r="W45" s="57">
        <f t="shared" ref="W45:AF45" si="32">M45*0.1/$L45</f>
        <v>0.38131979695431478</v>
      </c>
      <c r="X45" s="57">
        <f t="shared" si="32"/>
        <v>0.10198984771573603</v>
      </c>
      <c r="Y45" s="57">
        <f t="shared" si="32"/>
        <v>0.42984771573604069</v>
      </c>
      <c r="Z45" s="57">
        <f t="shared" si="32"/>
        <v>1.3766497461928937E-2</v>
      </c>
      <c r="AA45" s="57">
        <f t="shared" si="32"/>
        <v>0.15539086294416243</v>
      </c>
      <c r="AB45" s="57">
        <f t="shared" si="32"/>
        <v>8.2213197969543156E-2</v>
      </c>
      <c r="AC45" s="57">
        <f t="shared" si="32"/>
        <v>0.19512690355329948</v>
      </c>
      <c r="AD45" s="57">
        <f t="shared" si="32"/>
        <v>2.6253807106598984E-2</v>
      </c>
      <c r="AE45" s="57">
        <f t="shared" si="32"/>
        <v>3.1370558375634516E-2</v>
      </c>
      <c r="AF45" s="57">
        <f t="shared" si="32"/>
        <v>2.154314720812183E-3</v>
      </c>
      <c r="AG45">
        <f t="shared" si="15"/>
        <v>1.3273640064142096</v>
      </c>
      <c r="AH45">
        <f t="shared" si="15"/>
        <v>0.3550239299370912</v>
      </c>
      <c r="AI45">
        <f t="shared" si="15"/>
        <v>1.4962883927470083</v>
      </c>
      <c r="AJ45">
        <f t="shared" si="15"/>
        <v>4.7920809177254213E-2</v>
      </c>
      <c r="AK45">
        <f t="shared" si="15"/>
        <v>0.54091143456272339</v>
      </c>
      <c r="AL45">
        <f t="shared" ref="AL45:AP95" si="33">AB45*$I45/1000</f>
        <v>0.28618194153200932</v>
      </c>
      <c r="AM45">
        <f t="shared" si="33"/>
        <v>0.67923152830886868</v>
      </c>
      <c r="AN45">
        <f t="shared" si="33"/>
        <v>9.1388799802639656E-2</v>
      </c>
      <c r="AO45">
        <f t="shared" si="33"/>
        <v>0.10920007401011468</v>
      </c>
      <c r="AP45">
        <f t="shared" si="33"/>
        <v>7.4991118786234094E-3</v>
      </c>
    </row>
    <row r="46" spans="1:44" customFormat="1">
      <c r="A46" s="57"/>
      <c r="B46" s="57" t="s">
        <v>212</v>
      </c>
      <c r="C46" s="10"/>
      <c r="D46" s="57">
        <v>2</v>
      </c>
      <c r="E46" s="57">
        <v>2</v>
      </c>
      <c r="F46" s="57"/>
      <c r="G46" s="60" t="s">
        <v>307</v>
      </c>
      <c r="H46" s="61">
        <f>H45</f>
        <v>28.220249999999997</v>
      </c>
      <c r="I46" s="62">
        <v>3781.078080671025</v>
      </c>
      <c r="J46" s="58"/>
      <c r="K46" s="59"/>
      <c r="L46" s="57"/>
      <c r="M46" s="60">
        <f>M45</f>
        <v>18.78</v>
      </c>
      <c r="N46" s="60">
        <f t="shared" ref="N46:V46" si="34">N45</f>
        <v>5.0229999999999997</v>
      </c>
      <c r="O46" s="60">
        <f t="shared" si="34"/>
        <v>21.17</v>
      </c>
      <c r="P46" s="60">
        <f t="shared" si="34"/>
        <v>0.67800000000000005</v>
      </c>
      <c r="Q46" s="60">
        <f t="shared" si="34"/>
        <v>7.6529999999999996</v>
      </c>
      <c r="R46" s="60">
        <f t="shared" si="34"/>
        <v>4.0490000000000004</v>
      </c>
      <c r="S46" s="60">
        <f t="shared" si="34"/>
        <v>9.61</v>
      </c>
      <c r="T46" s="60">
        <f t="shared" si="34"/>
        <v>1.2929999999999999</v>
      </c>
      <c r="U46" s="60">
        <f t="shared" si="34"/>
        <v>1.5449999999999999</v>
      </c>
      <c r="V46" s="60">
        <f t="shared" si="34"/>
        <v>0.1061</v>
      </c>
      <c r="W46" s="61">
        <f t="shared" ref="W46:AF46" si="35">(W44*$J44)+(W45*$J45)</f>
        <v>0.38131979695431478</v>
      </c>
      <c r="X46" s="61">
        <f t="shared" si="35"/>
        <v>0.10198984771573603</v>
      </c>
      <c r="Y46" s="61">
        <f t="shared" si="35"/>
        <v>0.42984771573604069</v>
      </c>
      <c r="Z46" s="61">
        <f t="shared" si="35"/>
        <v>1.3766497461928937E-2</v>
      </c>
      <c r="AA46" s="61">
        <f t="shared" si="35"/>
        <v>0.15539086294416243</v>
      </c>
      <c r="AB46" s="61">
        <f t="shared" si="35"/>
        <v>8.2213197969543156E-2</v>
      </c>
      <c r="AC46" s="61">
        <f t="shared" si="35"/>
        <v>0.19512690355329948</v>
      </c>
      <c r="AD46" s="61">
        <f t="shared" si="35"/>
        <v>2.6253807106598984E-2</v>
      </c>
      <c r="AE46" s="61">
        <f t="shared" si="35"/>
        <v>3.1370558375634516E-2</v>
      </c>
      <c r="AF46" s="61">
        <f t="shared" si="35"/>
        <v>2.154314720812183E-3</v>
      </c>
      <c r="AG46">
        <f t="shared" ref="AG46:AK96" si="36">W46*$I46/1000</f>
        <v>1.4417999259898855</v>
      </c>
      <c r="AH46">
        <f t="shared" si="36"/>
        <v>0.38563157764894535</v>
      </c>
      <c r="AI46">
        <f t="shared" si="36"/>
        <v>1.6252877759960531</v>
      </c>
      <c r="AJ46">
        <f t="shared" si="36"/>
        <v>5.2052201800912808E-2</v>
      </c>
      <c r="AK46">
        <f t="shared" si="36"/>
        <v>0.58754498581472792</v>
      </c>
      <c r="AL46">
        <f t="shared" si="33"/>
        <v>0.31085452078450726</v>
      </c>
      <c r="AM46">
        <f t="shared" si="33"/>
        <v>0.73779005797458974</v>
      </c>
      <c r="AN46">
        <f t="shared" si="33"/>
        <v>9.9267694584926597E-2</v>
      </c>
      <c r="AO46">
        <f t="shared" si="33"/>
        <v>0.1186145306525225</v>
      </c>
      <c r="AP46">
        <f t="shared" si="33"/>
        <v>8.1456321697298637E-3</v>
      </c>
    </row>
    <row r="47" spans="1:44" customFormat="1">
      <c r="A47" s="10">
        <v>31</v>
      </c>
      <c r="B47" s="10" t="s">
        <v>212</v>
      </c>
      <c r="C47" s="10"/>
      <c r="D47" s="10">
        <v>3</v>
      </c>
      <c r="E47" s="10">
        <v>1</v>
      </c>
      <c r="F47" s="10" t="s">
        <v>129</v>
      </c>
      <c r="G47" s="10" t="s">
        <v>32</v>
      </c>
      <c r="H47">
        <v>6.471379999999999</v>
      </c>
      <c r="I47" s="16">
        <v>5676.6491228070172</v>
      </c>
      <c r="J47" s="40">
        <f>H47/H49</f>
        <v>1.2941361297670949E-2</v>
      </c>
      <c r="K47" s="54">
        <v>1.8000000000000148E-2</v>
      </c>
      <c r="L47" s="10">
        <f t="shared" si="2"/>
        <v>4.9099999999999993</v>
      </c>
      <c r="M47" s="10">
        <v>24.95</v>
      </c>
      <c r="N47" s="10">
        <v>2.1869999999999998</v>
      </c>
      <c r="O47" s="10">
        <v>22.71</v>
      </c>
      <c r="P47" s="10">
        <v>0.128</v>
      </c>
      <c r="Q47" s="10">
        <v>4.2889999999999997</v>
      </c>
      <c r="R47" s="10">
        <v>2.6030000000000002</v>
      </c>
      <c r="S47" s="10">
        <v>1.8260000000000001</v>
      </c>
      <c r="T47" s="10">
        <v>0.40400000000000003</v>
      </c>
      <c r="U47" s="10">
        <v>0.36499999999999999</v>
      </c>
      <c r="V47" s="10">
        <v>7.773999999999999E-2</v>
      </c>
      <c r="W47" s="10">
        <f t="shared" ref="W47:AF48" si="37">M47*0.1/$L47</f>
        <v>0.50814663951120176</v>
      </c>
      <c r="X47" s="10">
        <f t="shared" si="37"/>
        <v>4.4541751527494913E-2</v>
      </c>
      <c r="Y47" s="10">
        <f t="shared" si="37"/>
        <v>0.46252545824847263</v>
      </c>
      <c r="Z47" s="10">
        <f t="shared" si="37"/>
        <v>2.6069246435845221E-3</v>
      </c>
      <c r="AA47" s="10">
        <f t="shared" si="37"/>
        <v>8.7352342158859481E-2</v>
      </c>
      <c r="AB47" s="10">
        <f t="shared" si="37"/>
        <v>5.301425661914462E-2</v>
      </c>
      <c r="AC47" s="10">
        <f t="shared" si="37"/>
        <v>3.7189409368635448E-2</v>
      </c>
      <c r="AD47" s="10">
        <f t="shared" si="37"/>
        <v>8.2281059063136486E-3</v>
      </c>
      <c r="AE47" s="10">
        <f t="shared" si="37"/>
        <v>7.4338085539714877E-3</v>
      </c>
      <c r="AF47" s="10">
        <f t="shared" si="37"/>
        <v>1.5832993890020368E-3</v>
      </c>
      <c r="AG47">
        <f t="shared" si="36"/>
        <v>2.8845701754385966</v>
      </c>
      <c r="AH47">
        <f t="shared" si="36"/>
        <v>0.2528478947368421</v>
      </c>
      <c r="AI47">
        <f t="shared" si="36"/>
        <v>2.6255947368421055</v>
      </c>
      <c r="AJ47">
        <f t="shared" si="36"/>
        <v>1.4798596491228073E-2</v>
      </c>
      <c r="AK47">
        <f t="shared" si="36"/>
        <v>0.49586859649122811</v>
      </c>
      <c r="AL47">
        <f t="shared" si="33"/>
        <v>0.3009433333333334</v>
      </c>
      <c r="AM47">
        <f t="shared" si="33"/>
        <v>0.21111122807017549</v>
      </c>
      <c r="AN47">
        <f t="shared" si="33"/>
        <v>4.6708070175438605E-2</v>
      </c>
      <c r="AO47">
        <f t="shared" si="33"/>
        <v>4.2199122807017549E-2</v>
      </c>
      <c r="AP47">
        <f t="shared" si="33"/>
        <v>8.9878350877192984E-3</v>
      </c>
    </row>
    <row r="48" spans="1:44" customFormat="1">
      <c r="A48" s="10">
        <v>32</v>
      </c>
      <c r="B48" s="10" t="s">
        <v>212</v>
      </c>
      <c r="C48" s="10"/>
      <c r="D48" s="10">
        <v>3</v>
      </c>
      <c r="E48" s="10">
        <v>1</v>
      </c>
      <c r="F48" s="10" t="s">
        <v>129</v>
      </c>
      <c r="G48" s="10" t="s">
        <v>34</v>
      </c>
      <c r="H48">
        <v>493.58265999999992</v>
      </c>
      <c r="I48" s="16">
        <v>60883.515480448987</v>
      </c>
      <c r="J48" s="40">
        <f>H48/H49</f>
        <v>0.98705863870232913</v>
      </c>
      <c r="K48" s="54">
        <v>1.8000000000000148E-2</v>
      </c>
      <c r="L48" s="10">
        <f t="shared" si="2"/>
        <v>4.9099999999999993</v>
      </c>
      <c r="M48" s="10">
        <v>11.81</v>
      </c>
      <c r="N48" s="10">
        <v>2.5009999999999999</v>
      </c>
      <c r="O48" s="10">
        <v>46.05</v>
      </c>
      <c r="P48" s="10">
        <v>0.16400000000000001</v>
      </c>
      <c r="Q48" s="10">
        <v>7.4580000000000002</v>
      </c>
      <c r="R48" s="10">
        <v>5.508</v>
      </c>
      <c r="S48" s="10">
        <v>2.5880000000000001</v>
      </c>
      <c r="T48" s="10">
        <v>0.54800000000000004</v>
      </c>
      <c r="U48" s="10">
        <v>0.84599999999999997</v>
      </c>
      <c r="V48" s="10">
        <v>0.2107</v>
      </c>
      <c r="W48" s="10">
        <f t="shared" si="37"/>
        <v>0.24052953156822815</v>
      </c>
      <c r="X48" s="10">
        <f t="shared" si="37"/>
        <v>5.0936863543788194E-2</v>
      </c>
      <c r="Y48" s="10">
        <f t="shared" si="37"/>
        <v>0.93788187372708764</v>
      </c>
      <c r="Z48" s="10">
        <f t="shared" si="37"/>
        <v>3.3401221995926688E-3</v>
      </c>
      <c r="AA48" s="10">
        <f t="shared" si="37"/>
        <v>0.1518940936863544</v>
      </c>
      <c r="AB48" s="10">
        <f t="shared" si="37"/>
        <v>0.11217922606924646</v>
      </c>
      <c r="AC48" s="10">
        <f t="shared" si="37"/>
        <v>5.2708757637474554E-2</v>
      </c>
      <c r="AD48" s="10">
        <f t="shared" si="37"/>
        <v>1.1160896130346236E-2</v>
      </c>
      <c r="AE48" s="10">
        <f t="shared" si="37"/>
        <v>1.7230142566191452E-2</v>
      </c>
      <c r="AF48" s="10">
        <f t="shared" si="37"/>
        <v>4.2912423625254591E-3</v>
      </c>
      <c r="AG48">
        <f t="shared" si="36"/>
        <v>14.644283458739363</v>
      </c>
      <c r="AH48">
        <f t="shared" si="36"/>
        <v>3.101215320093746</v>
      </c>
      <c r="AI48">
        <f t="shared" si="36"/>
        <v>57.101545577895642</v>
      </c>
      <c r="AJ48">
        <f t="shared" si="36"/>
        <v>0.20335838164549155</v>
      </c>
      <c r="AK48">
        <f t="shared" si="36"/>
        <v>9.2478464043419262</v>
      </c>
      <c r="AL48">
        <f t="shared" si="33"/>
        <v>6.8298656469717534</v>
      </c>
      <c r="AM48">
        <f t="shared" si="33"/>
        <v>3.2090944615764156</v>
      </c>
      <c r="AN48">
        <f t="shared" si="33"/>
        <v>0.67951459232761813</v>
      </c>
      <c r="AO48">
        <f t="shared" si="33"/>
        <v>1.0490316516590603</v>
      </c>
      <c r="AP48">
        <f t="shared" si="33"/>
        <v>0.26126592080917727</v>
      </c>
    </row>
    <row r="49" spans="1:42" customFormat="1">
      <c r="A49" s="10"/>
      <c r="B49" s="10" t="s">
        <v>212</v>
      </c>
      <c r="C49" s="10"/>
      <c r="D49" s="10">
        <v>3</v>
      </c>
      <c r="E49" s="10">
        <v>1</v>
      </c>
      <c r="F49" s="10" t="s">
        <v>129</v>
      </c>
      <c r="G49" s="41" t="s">
        <v>306</v>
      </c>
      <c r="H49" s="55">
        <v>500.05403999999987</v>
      </c>
      <c r="I49" s="56">
        <v>61681.761440730217</v>
      </c>
      <c r="J49" s="40"/>
      <c r="K49" s="54"/>
      <c r="L49" s="10"/>
      <c r="M49" s="42">
        <f t="shared" ref="M49:AF49" si="38">(M47*$J47)+(M48*$J48)</f>
        <v>11.980049487451398</v>
      </c>
      <c r="N49" s="42">
        <f t="shared" si="38"/>
        <v>2.4969364125525315</v>
      </c>
      <c r="O49" s="42">
        <f t="shared" si="38"/>
        <v>45.747948627312361</v>
      </c>
      <c r="P49" s="42">
        <f t="shared" si="38"/>
        <v>0.16353411099328385</v>
      </c>
      <c r="Q49" s="42">
        <f t="shared" si="38"/>
        <v>7.4169888260476817</v>
      </c>
      <c r="R49" s="42">
        <f t="shared" si="38"/>
        <v>5.4704053454302661</v>
      </c>
      <c r="S49" s="42">
        <f t="shared" si="38"/>
        <v>2.5781386826911747</v>
      </c>
      <c r="T49" s="42">
        <f t="shared" si="38"/>
        <v>0.54613644397313543</v>
      </c>
      <c r="U49" s="42">
        <f t="shared" si="38"/>
        <v>0.83977520521582028</v>
      </c>
      <c r="V49" s="42">
        <f t="shared" si="38"/>
        <v>0.20897931660186167</v>
      </c>
      <c r="W49" s="42">
        <f t="shared" si="38"/>
        <v>0.24399286125155598</v>
      </c>
      <c r="X49" s="42">
        <f t="shared" si="38"/>
        <v>5.0854102088646269E-2</v>
      </c>
      <c r="Y49" s="42">
        <f t="shared" si="38"/>
        <v>0.93173011460921318</v>
      </c>
      <c r="Z49" s="42">
        <f t="shared" si="38"/>
        <v>3.3306336251177986E-3</v>
      </c>
      <c r="AA49" s="42">
        <f t="shared" si="38"/>
        <v>0.1510588355610526</v>
      </c>
      <c r="AB49" s="42">
        <f t="shared" si="38"/>
        <v>0.11141355082342705</v>
      </c>
      <c r="AC49" s="42">
        <f t="shared" si="38"/>
        <v>5.2507916144423128E-2</v>
      </c>
      <c r="AD49" s="42">
        <f t="shared" si="38"/>
        <v>1.1122941832446755E-2</v>
      </c>
      <c r="AE49" s="42">
        <f t="shared" si="38"/>
        <v>1.7103364668346652E-2</v>
      </c>
      <c r="AF49" s="42">
        <f t="shared" si="38"/>
        <v>4.2561978941316036E-3</v>
      </c>
      <c r="AG49">
        <f t="shared" si="36"/>
        <v>15.049909460959663</v>
      </c>
      <c r="AH49">
        <f t="shared" si="36"/>
        <v>3.1367705933144192</v>
      </c>
      <c r="AI49">
        <f t="shared" si="36"/>
        <v>57.470754656469708</v>
      </c>
      <c r="AJ49">
        <f t="shared" si="36"/>
        <v>0.20543934871099054</v>
      </c>
      <c r="AK49">
        <f t="shared" si="36"/>
        <v>9.3175750585913413</v>
      </c>
      <c r="AL49">
        <f t="shared" si="33"/>
        <v>6.8721840631552986</v>
      </c>
      <c r="AM49">
        <f t="shared" si="33"/>
        <v>3.2387807573701743</v>
      </c>
      <c r="AN49">
        <f t="shared" si="33"/>
        <v>0.68608264462809943</v>
      </c>
      <c r="AO49">
        <f t="shared" si="33"/>
        <v>1.054965659306772</v>
      </c>
      <c r="AP49">
        <f t="shared" si="33"/>
        <v>0.26252978315036385</v>
      </c>
    </row>
    <row r="50" spans="1:42" customFormat="1">
      <c r="A50" s="10">
        <v>33</v>
      </c>
      <c r="B50" s="10" t="s">
        <v>212</v>
      </c>
      <c r="C50" s="10"/>
      <c r="D50" s="10">
        <v>3</v>
      </c>
      <c r="E50" s="10">
        <v>1</v>
      </c>
      <c r="F50" s="11" t="s">
        <v>216</v>
      </c>
      <c r="G50" s="10" t="s">
        <v>32</v>
      </c>
      <c r="H50">
        <v>44.904599999999995</v>
      </c>
      <c r="I50" s="16">
        <v>39390</v>
      </c>
      <c r="J50" s="40">
        <f>H50/H52</f>
        <v>3.4885059676862264E-2</v>
      </c>
      <c r="K50" s="54">
        <v>1.2000000000000099E-2</v>
      </c>
      <c r="L50" s="10">
        <f t="shared" si="2"/>
        <v>4.9399999999999995</v>
      </c>
      <c r="M50" s="10">
        <v>17.97</v>
      </c>
      <c r="N50" s="10">
        <v>1.6870000000000001</v>
      </c>
      <c r="O50" s="10">
        <v>6.8090000000000002</v>
      </c>
      <c r="P50" s="10">
        <v>0.14000000000000001</v>
      </c>
      <c r="Q50" s="10">
        <v>2.125</v>
      </c>
      <c r="R50" s="10">
        <v>1.0069999999999999</v>
      </c>
      <c r="S50" s="10">
        <v>1.234</v>
      </c>
      <c r="T50" s="10">
        <v>0.495</v>
      </c>
      <c r="U50" s="10">
        <v>0.59599999999999997</v>
      </c>
      <c r="V50" s="10">
        <v>2.4989999999999998E-2</v>
      </c>
      <c r="W50" s="10">
        <f t="shared" ref="W50:AF51" si="39">M50*0.1/$L50</f>
        <v>0.36376518218623483</v>
      </c>
      <c r="X50" s="10">
        <f t="shared" si="39"/>
        <v>3.414979757085021E-2</v>
      </c>
      <c r="Y50" s="10">
        <f t="shared" si="39"/>
        <v>0.13783400809716601</v>
      </c>
      <c r="Z50" s="10">
        <f t="shared" si="39"/>
        <v>2.8340080971659925E-3</v>
      </c>
      <c r="AA50" s="10">
        <f t="shared" si="39"/>
        <v>4.3016194331983816E-2</v>
      </c>
      <c r="AB50" s="10">
        <f t="shared" si="39"/>
        <v>2.0384615384615386E-2</v>
      </c>
      <c r="AC50" s="10">
        <f t="shared" si="39"/>
        <v>2.4979757085020246E-2</v>
      </c>
      <c r="AD50" s="10">
        <f t="shared" si="39"/>
        <v>1.0020242914979759E-2</v>
      </c>
      <c r="AE50" s="10">
        <f t="shared" si="39"/>
        <v>1.2064777327935225E-2</v>
      </c>
      <c r="AF50" s="10">
        <f t="shared" si="39"/>
        <v>5.0587044534412958E-4</v>
      </c>
      <c r="AG50">
        <f t="shared" si="36"/>
        <v>14.32871052631579</v>
      </c>
      <c r="AH50">
        <f t="shared" si="36"/>
        <v>1.34516052631579</v>
      </c>
      <c r="AI50">
        <f t="shared" si="36"/>
        <v>5.4292815789473687</v>
      </c>
      <c r="AJ50">
        <f t="shared" si="36"/>
        <v>0.11163157894736846</v>
      </c>
      <c r="AK50">
        <f t="shared" si="36"/>
        <v>1.6944078947368426</v>
      </c>
      <c r="AL50">
        <f t="shared" si="33"/>
        <v>0.80295000000000005</v>
      </c>
      <c r="AM50">
        <f t="shared" si="33"/>
        <v>0.98395263157894752</v>
      </c>
      <c r="AN50">
        <f t="shared" si="33"/>
        <v>0.39469736842105274</v>
      </c>
      <c r="AO50">
        <f t="shared" si="33"/>
        <v>0.4752315789473685</v>
      </c>
      <c r="AP50">
        <f t="shared" si="33"/>
        <v>1.9926236842105264E-2</v>
      </c>
    </row>
    <row r="51" spans="1:42" customFormat="1">
      <c r="A51" s="10">
        <v>34</v>
      </c>
      <c r="B51" s="10" t="s">
        <v>212</v>
      </c>
      <c r="C51" s="10"/>
      <c r="D51" s="10">
        <v>3</v>
      </c>
      <c r="E51" s="10">
        <v>1</v>
      </c>
      <c r="F51" s="11" t="s">
        <v>217</v>
      </c>
      <c r="G51" s="10" t="s">
        <v>34</v>
      </c>
      <c r="H51">
        <v>1242.3111999999999</v>
      </c>
      <c r="I51" s="16">
        <v>153239.32404095226</v>
      </c>
      <c r="J51" s="40">
        <f>H51/H52</f>
        <v>0.96511494032313772</v>
      </c>
      <c r="K51" s="54">
        <v>1.2000000000000099E-2</v>
      </c>
      <c r="L51" s="10">
        <f t="shared" si="2"/>
        <v>4.9399999999999995</v>
      </c>
      <c r="M51" s="10">
        <v>17.54</v>
      </c>
      <c r="N51" s="10">
        <v>1.7849999999999999</v>
      </c>
      <c r="O51" s="10">
        <v>8.2509999999999994</v>
      </c>
      <c r="P51" s="10">
        <v>8.4000000000000005E-2</v>
      </c>
      <c r="Q51" s="10">
        <v>3.1819999999999999</v>
      </c>
      <c r="R51" s="10">
        <v>1.5669999999999999</v>
      </c>
      <c r="S51" s="10">
        <v>1.454</v>
      </c>
      <c r="T51" s="10">
        <v>0.54700000000000004</v>
      </c>
      <c r="U51" s="10">
        <v>0.58799999999999997</v>
      </c>
      <c r="V51" s="10">
        <v>3.5830000000000001E-2</v>
      </c>
      <c r="W51" s="10">
        <f t="shared" si="39"/>
        <v>0.35506072874493932</v>
      </c>
      <c r="X51" s="10">
        <f t="shared" si="39"/>
        <v>3.6133603238866399E-2</v>
      </c>
      <c r="Y51" s="10">
        <f t="shared" si="39"/>
        <v>0.16702429149797571</v>
      </c>
      <c r="Z51" s="10">
        <f t="shared" si="39"/>
        <v>1.7004048582995957E-3</v>
      </c>
      <c r="AA51" s="10">
        <f t="shared" si="39"/>
        <v>6.4412955465587063E-2</v>
      </c>
      <c r="AB51" s="10">
        <f t="shared" si="39"/>
        <v>3.1720647773279355E-2</v>
      </c>
      <c r="AC51" s="10">
        <f t="shared" si="39"/>
        <v>2.9433198380566804E-2</v>
      </c>
      <c r="AD51" s="10">
        <f t="shared" si="39"/>
        <v>1.1072874493927128E-2</v>
      </c>
      <c r="AE51" s="10">
        <f t="shared" si="39"/>
        <v>1.1902834008097166E-2</v>
      </c>
      <c r="AF51" s="10">
        <f t="shared" si="39"/>
        <v>7.2530364372469644E-4</v>
      </c>
      <c r="AG51">
        <f t="shared" si="36"/>
        <v>54.409266066362406</v>
      </c>
      <c r="AH51">
        <f t="shared" si="36"/>
        <v>5.5370889354878496</v>
      </c>
      <c r="AI51">
        <f t="shared" si="36"/>
        <v>25.594689527568768</v>
      </c>
      <c r="AJ51">
        <f t="shared" si="36"/>
        <v>0.26056889108178127</v>
      </c>
      <c r="AK51">
        <f t="shared" si="36"/>
        <v>9.8705977550265231</v>
      </c>
      <c r="AL51">
        <f t="shared" si="33"/>
        <v>4.8608506229184663</v>
      </c>
      <c r="AM51">
        <f t="shared" si="33"/>
        <v>4.5103234242013075</v>
      </c>
      <c r="AN51">
        <f t="shared" si="33"/>
        <v>1.6967998026396944</v>
      </c>
      <c r="AO51">
        <f t="shared" si="33"/>
        <v>1.8239822375724681</v>
      </c>
      <c r="AP51">
        <f t="shared" si="33"/>
        <v>0.11114504008881214</v>
      </c>
    </row>
    <row r="52" spans="1:42" customFormat="1">
      <c r="A52" s="10"/>
      <c r="B52" s="10" t="s">
        <v>212</v>
      </c>
      <c r="C52" s="10"/>
      <c r="D52" s="10">
        <v>3</v>
      </c>
      <c r="E52" s="10">
        <v>1</v>
      </c>
      <c r="F52" s="11" t="s">
        <v>217</v>
      </c>
      <c r="G52" s="41" t="s">
        <v>133</v>
      </c>
      <c r="H52" s="55">
        <v>1287.2157999999999</v>
      </c>
      <c r="I52" s="56">
        <v>158778.31503638832</v>
      </c>
      <c r="J52" s="40"/>
      <c r="K52" s="54"/>
      <c r="L52" s="10"/>
      <c r="M52" s="42">
        <f t="shared" ref="M52:AF52" si="40">(M50*$J50)+(M51*$J51)</f>
        <v>17.555000575661051</v>
      </c>
      <c r="N52" s="42">
        <f t="shared" si="40"/>
        <v>1.7815812641516675</v>
      </c>
      <c r="O52" s="42">
        <f t="shared" si="40"/>
        <v>8.200695743945964</v>
      </c>
      <c r="P52" s="42">
        <f t="shared" si="40"/>
        <v>8.5953563341904279E-2</v>
      </c>
      <c r="Q52" s="42">
        <f t="shared" si="40"/>
        <v>3.1451264919215562</v>
      </c>
      <c r="R52" s="42">
        <f t="shared" si="40"/>
        <v>1.5474643665809571</v>
      </c>
      <c r="S52" s="42">
        <f t="shared" si="40"/>
        <v>1.4463252868710903</v>
      </c>
      <c r="T52" s="42">
        <f t="shared" si="40"/>
        <v>0.54518597689680315</v>
      </c>
      <c r="U52" s="42">
        <f t="shared" si="40"/>
        <v>0.58827908047741484</v>
      </c>
      <c r="V52" s="42">
        <f t="shared" si="40"/>
        <v>3.5451845953102815E-2</v>
      </c>
      <c r="W52" s="42">
        <f t="shared" si="40"/>
        <v>0.35536438412269339</v>
      </c>
      <c r="X52" s="42">
        <f t="shared" si="40"/>
        <v>3.6064398059750355E-2</v>
      </c>
      <c r="Y52" s="42">
        <f t="shared" si="40"/>
        <v>0.16600598671955394</v>
      </c>
      <c r="Z52" s="42">
        <f t="shared" si="40"/>
        <v>1.7399506749373342E-3</v>
      </c>
      <c r="AA52" s="42">
        <f t="shared" si="40"/>
        <v>6.3666528176549747E-2</v>
      </c>
      <c r="AB52" s="42">
        <f t="shared" si="40"/>
        <v>3.1325189606901969E-2</v>
      </c>
      <c r="AC52" s="42">
        <f t="shared" si="40"/>
        <v>2.9277839815204258E-2</v>
      </c>
      <c r="AD52" s="42">
        <f t="shared" si="40"/>
        <v>1.1036153378477799E-2</v>
      </c>
      <c r="AE52" s="42">
        <f t="shared" si="40"/>
        <v>1.1908483410473986E-2</v>
      </c>
      <c r="AF52" s="42">
        <f t="shared" si="40"/>
        <v>7.1764870350410554E-4</v>
      </c>
      <c r="AG52">
        <f t="shared" si="36"/>
        <v>56.424158134945124</v>
      </c>
      <c r="AH52">
        <f t="shared" si="36"/>
        <v>5.7262443567287535</v>
      </c>
      <c r="AI52">
        <f t="shared" si="36"/>
        <v>26.358150857283832</v>
      </c>
      <c r="AJ52">
        <f t="shared" si="36"/>
        <v>0.27626643641297655</v>
      </c>
      <c r="AK52">
        <f t="shared" si="36"/>
        <v>10.108864068089309</v>
      </c>
      <c r="AL52">
        <f t="shared" si="33"/>
        <v>4.9737608239792781</v>
      </c>
      <c r="AM52">
        <f t="shared" si="33"/>
        <v>4.6486860737634155</v>
      </c>
      <c r="AN52">
        <f t="shared" si="33"/>
        <v>1.7523018379178492</v>
      </c>
      <c r="AO52">
        <f t="shared" si="33"/>
        <v>1.8908089305538425</v>
      </c>
      <c r="AP52">
        <f t="shared" si="33"/>
        <v>0.1139470519304305</v>
      </c>
    </row>
    <row r="53" spans="1:42" customFormat="1">
      <c r="A53" s="10">
        <v>35</v>
      </c>
      <c r="B53" s="10" t="s">
        <v>212</v>
      </c>
      <c r="C53" s="10"/>
      <c r="D53" s="10">
        <v>3</v>
      </c>
      <c r="E53" s="10">
        <v>1</v>
      </c>
      <c r="F53" s="10" t="s">
        <v>65</v>
      </c>
      <c r="G53" s="10" t="s">
        <v>32</v>
      </c>
      <c r="H53">
        <v>44.65446</v>
      </c>
      <c r="I53" s="16">
        <v>39170.57894736842</v>
      </c>
      <c r="J53" s="40">
        <f>H53/H55</f>
        <v>3.4228157331024113E-2</v>
      </c>
      <c r="K53" s="54">
        <v>8.9999999999999854E-3</v>
      </c>
      <c r="L53" s="10">
        <f t="shared" si="2"/>
        <v>4.9550000000000001</v>
      </c>
      <c r="M53" s="10">
        <v>8.4380000000000006</v>
      </c>
      <c r="N53" s="10">
        <v>1.613</v>
      </c>
      <c r="O53" s="10">
        <v>9.7940000000000005</v>
      </c>
      <c r="P53" s="10">
        <v>0.16600000000000001</v>
      </c>
      <c r="Q53" s="10">
        <v>2.16</v>
      </c>
      <c r="R53" s="10">
        <v>1.294</v>
      </c>
      <c r="S53" s="10">
        <v>0.64700000000000002</v>
      </c>
      <c r="T53" s="10">
        <v>0.66200000000000003</v>
      </c>
      <c r="U53" s="10">
        <v>0.65200000000000002</v>
      </c>
      <c r="V53" s="10">
        <v>4.555E-2</v>
      </c>
      <c r="W53" s="10">
        <f t="shared" ref="W53:AF54" si="41">M53*0.1/$L53</f>
        <v>0.17029263370332998</v>
      </c>
      <c r="X53" s="10">
        <f t="shared" si="41"/>
        <v>3.2552976791120083E-2</v>
      </c>
      <c r="Y53" s="10">
        <f t="shared" si="41"/>
        <v>0.19765893037336024</v>
      </c>
      <c r="Z53" s="10">
        <f t="shared" si="41"/>
        <v>3.3501513622603432E-3</v>
      </c>
      <c r="AA53" s="10">
        <f t="shared" si="41"/>
        <v>4.3592330978809289E-2</v>
      </c>
      <c r="AB53" s="10">
        <f t="shared" si="41"/>
        <v>2.611503531786075E-2</v>
      </c>
      <c r="AC53" s="10">
        <f t="shared" si="41"/>
        <v>1.3057517658930375E-2</v>
      </c>
      <c r="AD53" s="10">
        <f t="shared" si="41"/>
        <v>1.336024217961655E-2</v>
      </c>
      <c r="AE53" s="10">
        <f t="shared" si="41"/>
        <v>1.3158425832492434E-2</v>
      </c>
      <c r="AF53" s="10">
        <f t="shared" si="41"/>
        <v>9.1927346115035322E-4</v>
      </c>
      <c r="AG53">
        <f t="shared" si="36"/>
        <v>6.6704610526315795</v>
      </c>
      <c r="AH53">
        <f t="shared" si="36"/>
        <v>1.2751189473684212</v>
      </c>
      <c r="AI53">
        <f t="shared" si="36"/>
        <v>7.7424147368421057</v>
      </c>
      <c r="AJ53">
        <f t="shared" si="36"/>
        <v>0.13122736842105262</v>
      </c>
      <c r="AK53">
        <f t="shared" si="36"/>
        <v>1.7075368421052632</v>
      </c>
      <c r="AL53">
        <f t="shared" si="33"/>
        <v>1.022941052631579</v>
      </c>
      <c r="AM53">
        <f t="shared" si="33"/>
        <v>0.51147052631578949</v>
      </c>
      <c r="AN53">
        <f t="shared" si="33"/>
        <v>0.52332842105263155</v>
      </c>
      <c r="AO53">
        <f t="shared" si="33"/>
        <v>0.51542315789473692</v>
      </c>
      <c r="AP53">
        <f t="shared" si="33"/>
        <v>3.6008473684210528E-2</v>
      </c>
    </row>
    <row r="54" spans="1:42" customFormat="1">
      <c r="A54" s="10">
        <v>36</v>
      </c>
      <c r="B54" s="10" t="s">
        <v>212</v>
      </c>
      <c r="C54" s="10"/>
      <c r="D54" s="10">
        <v>3</v>
      </c>
      <c r="E54" s="10">
        <v>1</v>
      </c>
      <c r="F54" s="10" t="s">
        <v>65</v>
      </c>
      <c r="G54" s="10" t="s">
        <v>34</v>
      </c>
      <c r="H54">
        <v>1259.9574</v>
      </c>
      <c r="I54" s="16">
        <v>155415.98618477859</v>
      </c>
      <c r="J54" s="40">
        <f>H54/H55</f>
        <v>0.96577184266897587</v>
      </c>
      <c r="K54" s="54">
        <v>8.9999999999999854E-3</v>
      </c>
      <c r="L54" s="10">
        <f t="shared" si="2"/>
        <v>4.9550000000000001</v>
      </c>
      <c r="M54" s="10">
        <v>9.3510000000000009</v>
      </c>
      <c r="N54" s="10">
        <v>1.6479999999999999</v>
      </c>
      <c r="O54" s="10">
        <v>6.54</v>
      </c>
      <c r="P54" s="10">
        <v>7.4999999999999997E-2</v>
      </c>
      <c r="Q54" s="10">
        <v>3.206</v>
      </c>
      <c r="R54" s="10">
        <v>1.5109999999999999</v>
      </c>
      <c r="S54" s="10">
        <v>0.73699999999999999</v>
      </c>
      <c r="T54" s="10">
        <v>0.56699999999999995</v>
      </c>
      <c r="U54" s="10">
        <v>0.52800000000000002</v>
      </c>
      <c r="V54" s="10">
        <v>3.2149999999999998E-2</v>
      </c>
      <c r="W54" s="10">
        <f t="shared" si="41"/>
        <v>0.18871846619576188</v>
      </c>
      <c r="X54" s="10">
        <f t="shared" si="41"/>
        <v>3.3259334006054492E-2</v>
      </c>
      <c r="Y54" s="10">
        <f t="shared" si="41"/>
        <v>0.13198789101917255</v>
      </c>
      <c r="Z54" s="10">
        <f t="shared" si="41"/>
        <v>1.5136226034308778E-3</v>
      </c>
      <c r="AA54" s="10">
        <f t="shared" si="41"/>
        <v>6.4702320887991924E-2</v>
      </c>
      <c r="AB54" s="10">
        <f t="shared" si="41"/>
        <v>3.0494450050454088E-2</v>
      </c>
      <c r="AC54" s="10">
        <f t="shared" si="41"/>
        <v>1.4873864783047428E-2</v>
      </c>
      <c r="AD54" s="10">
        <f t="shared" si="41"/>
        <v>1.1442986881937437E-2</v>
      </c>
      <c r="AE54" s="10">
        <f t="shared" si="41"/>
        <v>1.0655903128153382E-2</v>
      </c>
      <c r="AF54" s="10">
        <f t="shared" si="41"/>
        <v>6.4883955600403634E-4</v>
      </c>
      <c r="AG54">
        <f t="shared" si="36"/>
        <v>29.329866535093132</v>
      </c>
      <c r="AH54">
        <f t="shared" si="36"/>
        <v>5.1690321943999011</v>
      </c>
      <c r="AI54">
        <f t="shared" si="36"/>
        <v>20.513028247193784</v>
      </c>
      <c r="AJ54">
        <f t="shared" si="36"/>
        <v>0.23524114962378193</v>
      </c>
      <c r="AK54">
        <f t="shared" si="36"/>
        <v>10.055775009251265</v>
      </c>
      <c r="AL54">
        <f t="shared" si="33"/>
        <v>4.7393250277537939</v>
      </c>
      <c r="AM54">
        <f t="shared" si="33"/>
        <v>2.3116363636363642</v>
      </c>
      <c r="AN54">
        <f t="shared" si="33"/>
        <v>1.7784230911557912</v>
      </c>
      <c r="AO54">
        <f t="shared" si="33"/>
        <v>1.6560976933514251</v>
      </c>
      <c r="AP54">
        <f t="shared" si="33"/>
        <v>0.10084003947206119</v>
      </c>
    </row>
    <row r="55" spans="1:42" customFormat="1">
      <c r="A55" s="10"/>
      <c r="B55" s="10" t="s">
        <v>212</v>
      </c>
      <c r="C55" s="10"/>
      <c r="D55" s="10">
        <v>3</v>
      </c>
      <c r="E55" s="10">
        <v>1</v>
      </c>
      <c r="F55" s="10" t="s">
        <v>65</v>
      </c>
      <c r="G55" s="41" t="s">
        <v>133</v>
      </c>
      <c r="H55" s="55">
        <v>1304.61186</v>
      </c>
      <c r="I55" s="56">
        <v>160924.12236338967</v>
      </c>
      <c r="J55" s="40"/>
      <c r="K55" s="54"/>
      <c r="L55" s="10"/>
      <c r="M55" s="42">
        <f t="shared" ref="M55:AF55" si="42">(M53*$J53)+(M54*$J54)</f>
        <v>9.3197496923567744</v>
      </c>
      <c r="N55" s="42">
        <f t="shared" si="42"/>
        <v>1.6468020144934141</v>
      </c>
      <c r="O55" s="42">
        <f t="shared" si="42"/>
        <v>6.6513784239551521</v>
      </c>
      <c r="P55" s="42">
        <f t="shared" si="42"/>
        <v>7.8114762317123193E-2</v>
      </c>
      <c r="Q55" s="42">
        <f t="shared" si="42"/>
        <v>3.1701973474317486</v>
      </c>
      <c r="R55" s="42">
        <f t="shared" si="42"/>
        <v>1.5035724898591676</v>
      </c>
      <c r="S55" s="42">
        <f t="shared" si="42"/>
        <v>0.73391946584020784</v>
      </c>
      <c r="T55" s="42">
        <f t="shared" si="42"/>
        <v>0.57025167494644713</v>
      </c>
      <c r="U55" s="42">
        <f t="shared" si="42"/>
        <v>0.53224429150904706</v>
      </c>
      <c r="V55" s="42">
        <f t="shared" si="42"/>
        <v>3.2608657308235721E-2</v>
      </c>
      <c r="W55" s="42">
        <f t="shared" si="42"/>
        <v>0.18808778390225581</v>
      </c>
      <c r="X55" s="42">
        <f t="shared" si="42"/>
        <v>3.3235156700169806E-2</v>
      </c>
      <c r="Y55" s="42">
        <f t="shared" si="42"/>
        <v>0.13423568968627955</v>
      </c>
      <c r="Z55" s="42">
        <f t="shared" si="42"/>
        <v>1.5764835987310431E-3</v>
      </c>
      <c r="AA55" s="42">
        <f t="shared" si="42"/>
        <v>6.3979764832124086E-2</v>
      </c>
      <c r="AB55" s="42">
        <f t="shared" si="42"/>
        <v>3.0344550753969076E-2</v>
      </c>
      <c r="AC55" s="42">
        <f t="shared" si="42"/>
        <v>1.4811694567915396E-2</v>
      </c>
      <c r="AD55" s="42">
        <f t="shared" si="42"/>
        <v>1.1508610997910137E-2</v>
      </c>
      <c r="AE55" s="42">
        <f t="shared" si="42"/>
        <v>1.0741559869001958E-2</v>
      </c>
      <c r="AF55" s="42">
        <f t="shared" si="42"/>
        <v>6.580960102570277E-4</v>
      </c>
      <c r="AG55">
        <f t="shared" si="36"/>
        <v>30.267861551745408</v>
      </c>
      <c r="AH55">
        <f t="shared" si="36"/>
        <v>5.3483384235845559</v>
      </c>
      <c r="AI55">
        <f t="shared" si="36"/>
        <v>21.601760552608855</v>
      </c>
      <c r="AJ55">
        <f t="shared" si="36"/>
        <v>0.25369423954607129</v>
      </c>
      <c r="AK55">
        <f t="shared" si="36"/>
        <v>10.295887504625632</v>
      </c>
      <c r="AL55">
        <f t="shared" si="33"/>
        <v>4.8831701985938079</v>
      </c>
      <c r="AM55">
        <f t="shared" si="33"/>
        <v>2.3835589490563711</v>
      </c>
      <c r="AN55">
        <f t="shared" si="33"/>
        <v>1.8520131244603431</v>
      </c>
      <c r="AO55">
        <f t="shared" si="33"/>
        <v>1.7285760947329469</v>
      </c>
      <c r="AP55">
        <f t="shared" si="33"/>
        <v>0.10590352288146047</v>
      </c>
    </row>
    <row r="56" spans="1:42" customFormat="1">
      <c r="A56" s="57">
        <v>37</v>
      </c>
      <c r="B56" s="57" t="s">
        <v>212</v>
      </c>
      <c r="C56" s="10"/>
      <c r="D56" s="57">
        <v>3</v>
      </c>
      <c r="E56" s="57">
        <v>1</v>
      </c>
      <c r="F56" s="57"/>
      <c r="G56" s="57" t="s">
        <v>25</v>
      </c>
      <c r="H56" s="57">
        <v>82.513199999999983</v>
      </c>
      <c r="I56" s="35">
        <v>10178.018995929438</v>
      </c>
      <c r="J56" s="57">
        <f>H56/H58</f>
        <v>0.76873563218390806</v>
      </c>
      <c r="K56" s="59">
        <v>1.3000000000000077E-2</v>
      </c>
      <c r="L56" s="57">
        <f t="shared" si="2"/>
        <v>4.9349999999999996</v>
      </c>
      <c r="M56" s="57">
        <v>8.4380000000000006</v>
      </c>
      <c r="N56" s="57">
        <v>1.5549999999999999</v>
      </c>
      <c r="O56" s="57">
        <v>12.57</v>
      </c>
      <c r="P56" s="57">
        <v>0.13200000000000001</v>
      </c>
      <c r="Q56" s="57">
        <v>5.0810000000000004</v>
      </c>
      <c r="R56" s="57">
        <v>2.7429999999999999</v>
      </c>
      <c r="S56" s="57">
        <v>1.351</v>
      </c>
      <c r="T56" s="57">
        <v>0.624</v>
      </c>
      <c r="U56" s="57">
        <v>0.66200000000000003</v>
      </c>
      <c r="V56" s="57">
        <v>6.2609999999999999E-2</v>
      </c>
      <c r="W56" s="57">
        <f t="shared" ref="W56:AF57" si="43">M56*0.1/$L56</f>
        <v>0.1709827760891591</v>
      </c>
      <c r="X56" s="57">
        <f t="shared" si="43"/>
        <v>3.1509625126646408E-2</v>
      </c>
      <c r="Y56" s="57">
        <f t="shared" si="43"/>
        <v>0.25471124620060792</v>
      </c>
      <c r="Z56" s="57">
        <f t="shared" si="43"/>
        <v>2.6747720364741646E-3</v>
      </c>
      <c r="AA56" s="57">
        <f t="shared" si="43"/>
        <v>0.1029584599797366</v>
      </c>
      <c r="AB56" s="57">
        <f t="shared" si="43"/>
        <v>5.5582573454913881E-2</v>
      </c>
      <c r="AC56" s="57">
        <f t="shared" si="43"/>
        <v>2.7375886524822698E-2</v>
      </c>
      <c r="AD56" s="57">
        <f t="shared" si="43"/>
        <v>1.2644376899696051E-2</v>
      </c>
      <c r="AE56" s="57">
        <f t="shared" si="43"/>
        <v>1.3414387031408312E-2</v>
      </c>
      <c r="AF56" s="57">
        <f t="shared" si="43"/>
        <v>1.2686930091185412E-3</v>
      </c>
      <c r="AG56">
        <f t="shared" si="36"/>
        <v>1.7402659430122112</v>
      </c>
      <c r="AH56">
        <f t="shared" si="36"/>
        <v>0.32070556309362269</v>
      </c>
      <c r="AI56">
        <f t="shared" si="36"/>
        <v>2.5924559023066478</v>
      </c>
      <c r="AJ56">
        <f t="shared" si="36"/>
        <v>2.7223880597014916E-2</v>
      </c>
      <c r="AK56">
        <f t="shared" si="36"/>
        <v>1.0479131614654</v>
      </c>
      <c r="AL56">
        <f t="shared" si="33"/>
        <v>0.56572048846675682</v>
      </c>
      <c r="AM56">
        <f t="shared" si="33"/>
        <v>0.27863229308005416</v>
      </c>
      <c r="AN56">
        <f t="shared" si="33"/>
        <v>0.1286947082767978</v>
      </c>
      <c r="AO56">
        <f t="shared" si="33"/>
        <v>0.13653188602442329</v>
      </c>
      <c r="AP56">
        <f t="shared" si="33"/>
        <v>1.2912781546811393E-2</v>
      </c>
    </row>
    <row r="57" spans="1:42" customFormat="1">
      <c r="A57" s="57">
        <v>38</v>
      </c>
      <c r="B57" s="57" t="s">
        <v>212</v>
      </c>
      <c r="C57" s="10"/>
      <c r="D57" s="57">
        <v>3</v>
      </c>
      <c r="E57" s="57">
        <v>1</v>
      </c>
      <c r="F57" s="57"/>
      <c r="G57" s="57" t="s">
        <v>27</v>
      </c>
      <c r="H57" s="57">
        <v>24.823049999999995</v>
      </c>
      <c r="I57" s="35">
        <v>3061.9279634883433</v>
      </c>
      <c r="J57" s="57">
        <f>H57/H58</f>
        <v>0.23126436781609194</v>
      </c>
      <c r="K57" s="59">
        <v>1.3000000000000077E-2</v>
      </c>
      <c r="L57" s="57">
        <f t="shared" si="2"/>
        <v>4.9349999999999996</v>
      </c>
      <c r="M57" s="57">
        <v>9.27</v>
      </c>
      <c r="N57" s="57">
        <v>1.94</v>
      </c>
      <c r="O57" s="57">
        <v>18.36</v>
      </c>
      <c r="P57" s="57">
        <v>0.45600000000000002</v>
      </c>
      <c r="Q57" s="57">
        <v>7.5839999999999996</v>
      </c>
      <c r="R57" s="57">
        <v>3.863</v>
      </c>
      <c r="S57" s="57">
        <v>2.9580000000000002</v>
      </c>
      <c r="T57" s="57">
        <v>2.181</v>
      </c>
      <c r="U57" s="57">
        <v>1.798</v>
      </c>
      <c r="V57" s="57">
        <v>8.2239999999999994E-2</v>
      </c>
      <c r="W57" s="57">
        <f t="shared" si="43"/>
        <v>0.18784194528875384</v>
      </c>
      <c r="X57" s="57">
        <f t="shared" si="43"/>
        <v>3.9311043566362718E-2</v>
      </c>
      <c r="Y57" s="57">
        <f t="shared" si="43"/>
        <v>0.37203647416413377</v>
      </c>
      <c r="Z57" s="57">
        <f t="shared" si="43"/>
        <v>9.2401215805471143E-3</v>
      </c>
      <c r="AA57" s="57">
        <f t="shared" si="43"/>
        <v>0.15367781155015198</v>
      </c>
      <c r="AB57" s="57">
        <f t="shared" si="43"/>
        <v>7.8277608915906807E-2</v>
      </c>
      <c r="AC57" s="57">
        <f t="shared" si="43"/>
        <v>5.9939209726443773E-2</v>
      </c>
      <c r="AD57" s="57">
        <f t="shared" si="43"/>
        <v>4.4194528875379946E-2</v>
      </c>
      <c r="AE57" s="57">
        <f t="shared" si="43"/>
        <v>3.6433637284701122E-2</v>
      </c>
      <c r="AF57" s="57">
        <f t="shared" si="43"/>
        <v>1.6664640324214794E-3</v>
      </c>
      <c r="AG57">
        <f t="shared" si="36"/>
        <v>0.57515850499568288</v>
      </c>
      <c r="AH57">
        <f t="shared" si="36"/>
        <v>0.12036758356975454</v>
      </c>
      <c r="AI57">
        <f t="shared" si="36"/>
        <v>1.1391488836807697</v>
      </c>
      <c r="AJ57">
        <f t="shared" si="36"/>
        <v>2.8292586653509318E-2</v>
      </c>
      <c r="AK57">
        <f t="shared" si="36"/>
        <v>0.47055038855310227</v>
      </c>
      <c r="AL57">
        <f t="shared" si="33"/>
        <v>0.23968039965461951</v>
      </c>
      <c r="AM57">
        <f t="shared" si="33"/>
        <v>0.18352954237079069</v>
      </c>
      <c r="AN57">
        <f t="shared" si="33"/>
        <v>0.13532046379671892</v>
      </c>
      <c r="AO57">
        <f t="shared" si="33"/>
        <v>0.11155717281361788</v>
      </c>
      <c r="AP57">
        <f t="shared" si="33"/>
        <v>5.1025928210188731E-3</v>
      </c>
    </row>
    <row r="58" spans="1:42" customFormat="1">
      <c r="A58" s="57"/>
      <c r="B58" s="57" t="s">
        <v>212</v>
      </c>
      <c r="C58" s="10"/>
      <c r="D58" s="57">
        <v>3</v>
      </c>
      <c r="E58" s="57">
        <v>1</v>
      </c>
      <c r="F58" s="57"/>
      <c r="G58" s="60" t="s">
        <v>307</v>
      </c>
      <c r="H58" s="61">
        <f>H56+H57</f>
        <v>107.33624999999998</v>
      </c>
      <c r="I58" s="62">
        <v>13239.946959417788</v>
      </c>
      <c r="J58" s="57"/>
      <c r="K58" s="59"/>
      <c r="L58" s="57"/>
      <c r="M58" s="61">
        <f t="shared" ref="M58:AF58" si="44">(M56*$J56)+(M57*$J57)</f>
        <v>8.6304119540229891</v>
      </c>
      <c r="N58" s="61">
        <f t="shared" si="44"/>
        <v>1.6440367816091954</v>
      </c>
      <c r="O58" s="61">
        <f t="shared" si="44"/>
        <v>13.909020689655172</v>
      </c>
      <c r="P58" s="61">
        <f t="shared" si="44"/>
        <v>0.2069296551724138</v>
      </c>
      <c r="Q58" s="61">
        <f t="shared" si="44"/>
        <v>5.6598547126436785</v>
      </c>
      <c r="R58" s="61">
        <f t="shared" si="44"/>
        <v>3.0020160919540229</v>
      </c>
      <c r="S58" s="61">
        <f t="shared" si="44"/>
        <v>1.7226418390804599</v>
      </c>
      <c r="T58" s="61">
        <f t="shared" si="44"/>
        <v>0.98407862068965513</v>
      </c>
      <c r="U58" s="61">
        <f t="shared" si="44"/>
        <v>0.92471632183908037</v>
      </c>
      <c r="V58" s="61">
        <f t="shared" si="44"/>
        <v>6.7149719540229885E-2</v>
      </c>
      <c r="W58" s="61">
        <f t="shared" si="44"/>
        <v>0.1748817011960079</v>
      </c>
      <c r="X58" s="61">
        <f t="shared" si="44"/>
        <v>3.3313815230176201E-2</v>
      </c>
      <c r="Y58" s="61">
        <f t="shared" si="44"/>
        <v>0.28184439087447161</v>
      </c>
      <c r="Z58" s="61">
        <f t="shared" si="44"/>
        <v>4.1931034482758627E-3</v>
      </c>
      <c r="AA58" s="61">
        <f t="shared" si="44"/>
        <v>0.11468803875671083</v>
      </c>
      <c r="AB58" s="61">
        <f t="shared" si="44"/>
        <v>6.0831126483364202E-2</v>
      </c>
      <c r="AC58" s="61">
        <f t="shared" si="44"/>
        <v>3.4906622879036675E-2</v>
      </c>
      <c r="AD58" s="61">
        <f t="shared" si="44"/>
        <v>1.9940802850854211E-2</v>
      </c>
      <c r="AE58" s="61">
        <f t="shared" si="44"/>
        <v>1.8737919388836489E-2</v>
      </c>
      <c r="AF58" s="61">
        <f t="shared" si="44"/>
        <v>1.3606832733582552E-3</v>
      </c>
      <c r="AG58">
        <f t="shared" si="36"/>
        <v>2.3154244480078949</v>
      </c>
      <c r="AH58">
        <f t="shared" si="36"/>
        <v>0.44107314666337738</v>
      </c>
      <c r="AI58">
        <f t="shared" si="36"/>
        <v>3.7316047859874186</v>
      </c>
      <c r="AJ58">
        <f t="shared" si="36"/>
        <v>5.5516467250524254E-2</v>
      </c>
      <c r="AK58">
        <f t="shared" si="36"/>
        <v>1.5184635500185029</v>
      </c>
      <c r="AL58">
        <f t="shared" si="33"/>
        <v>0.80540088812137678</v>
      </c>
      <c r="AM58">
        <f t="shared" si="33"/>
        <v>0.46216183545084505</v>
      </c>
      <c r="AN58">
        <f t="shared" si="33"/>
        <v>0.26401517207351671</v>
      </c>
      <c r="AO58">
        <f t="shared" si="33"/>
        <v>0.2480890588380413</v>
      </c>
      <c r="AP58">
        <f t="shared" si="33"/>
        <v>1.8015374367830274E-2</v>
      </c>
    </row>
    <row r="59" spans="1:42" customFormat="1">
      <c r="A59" s="10">
        <v>39</v>
      </c>
      <c r="B59" s="10" t="s">
        <v>212</v>
      </c>
      <c r="C59" s="10"/>
      <c r="D59" s="10">
        <v>3</v>
      </c>
      <c r="E59" s="10">
        <v>2</v>
      </c>
      <c r="F59" s="10" t="s">
        <v>129</v>
      </c>
      <c r="G59" s="10" t="s">
        <v>32</v>
      </c>
      <c r="H59">
        <v>8.9957699999999985</v>
      </c>
      <c r="I59" s="16">
        <v>7891.0263157894724</v>
      </c>
      <c r="J59" s="40">
        <f>H59/H61</f>
        <v>1.9750161533491278E-2</v>
      </c>
      <c r="K59" s="54">
        <v>1.9000000000000128E-2</v>
      </c>
      <c r="L59" s="10">
        <f t="shared" si="2"/>
        <v>4.9049999999999994</v>
      </c>
      <c r="M59" s="10">
        <v>15.89</v>
      </c>
      <c r="N59" s="10">
        <v>3.7189999999999999</v>
      </c>
      <c r="O59" s="10">
        <v>40.72</v>
      </c>
      <c r="P59" s="10">
        <v>0.10299999999999999</v>
      </c>
      <c r="Q59" s="10">
        <v>7.008</v>
      </c>
      <c r="R59" s="10">
        <v>5.2060000000000004</v>
      </c>
      <c r="S59" s="10">
        <v>3.149</v>
      </c>
      <c r="T59" s="10">
        <v>0.26300000000000001</v>
      </c>
      <c r="U59" s="10">
        <v>0.36099999999999999</v>
      </c>
      <c r="V59" s="10">
        <v>0.1696</v>
      </c>
      <c r="W59" s="10">
        <f t="shared" ref="W59:AF60" si="45">M59*0.1/$L59</f>
        <v>0.32395514780835888</v>
      </c>
      <c r="X59" s="10">
        <f t="shared" si="45"/>
        <v>7.5820591233435278E-2</v>
      </c>
      <c r="Y59" s="10">
        <f t="shared" si="45"/>
        <v>0.83017329255861383</v>
      </c>
      <c r="Z59" s="10">
        <f t="shared" si="45"/>
        <v>2.0998980632008159E-3</v>
      </c>
      <c r="AA59" s="10">
        <f t="shared" si="45"/>
        <v>0.14287461773700311</v>
      </c>
      <c r="AB59" s="10">
        <f t="shared" si="45"/>
        <v>0.10613659531090726</v>
      </c>
      <c r="AC59" s="10">
        <f t="shared" si="45"/>
        <v>6.4199796126401643E-2</v>
      </c>
      <c r="AD59" s="10">
        <f t="shared" si="45"/>
        <v>5.3618756371049967E-3</v>
      </c>
      <c r="AE59" s="10">
        <f t="shared" si="45"/>
        <v>7.3598369011213059E-3</v>
      </c>
      <c r="AF59" s="10">
        <f t="shared" si="45"/>
        <v>3.4576962283384303E-3</v>
      </c>
      <c r="AG59">
        <f t="shared" si="36"/>
        <v>2.5563385964912282</v>
      </c>
      <c r="AH59">
        <f t="shared" si="36"/>
        <v>0.5983022807017544</v>
      </c>
      <c r="AI59">
        <f t="shared" si="36"/>
        <v>6.5509192982456144</v>
      </c>
      <c r="AJ59">
        <f t="shared" si="36"/>
        <v>1.6570350877192982E-2</v>
      </c>
      <c r="AK59">
        <f t="shared" si="36"/>
        <v>1.1274273684210527</v>
      </c>
      <c r="AL59">
        <f t="shared" si="33"/>
        <v>0.83752666666666664</v>
      </c>
      <c r="AM59">
        <f t="shared" si="33"/>
        <v>0.50660228070175439</v>
      </c>
      <c r="AN59">
        <f t="shared" si="33"/>
        <v>4.2310701754385976E-2</v>
      </c>
      <c r="AO59">
        <f t="shared" si="33"/>
        <v>5.8076666666666665E-2</v>
      </c>
      <c r="AP59">
        <f t="shared" si="33"/>
        <v>2.7284771929824557E-2</v>
      </c>
    </row>
    <row r="60" spans="1:42" customFormat="1">
      <c r="A60" s="10">
        <v>40</v>
      </c>
      <c r="B60" s="10" t="s">
        <v>212</v>
      </c>
      <c r="C60" s="10"/>
      <c r="D60" s="10">
        <v>3</v>
      </c>
      <c r="E60" s="10">
        <v>2</v>
      </c>
      <c r="F60" s="10" t="s">
        <v>129</v>
      </c>
      <c r="G60" s="10" t="s">
        <v>34</v>
      </c>
      <c r="H60">
        <v>446.48252999999994</v>
      </c>
      <c r="I60" s="16">
        <v>55073.705439743426</v>
      </c>
      <c r="J60" s="40">
        <f>H60/H61</f>
        <v>0.98024983846650871</v>
      </c>
      <c r="K60" s="54">
        <v>1.9000000000000128E-2</v>
      </c>
      <c r="L60" s="10">
        <f t="shared" si="2"/>
        <v>4.9049999999999994</v>
      </c>
      <c r="M60" s="10">
        <v>18.07</v>
      </c>
      <c r="N60" s="10">
        <v>4.9160000000000004</v>
      </c>
      <c r="O60" s="10">
        <v>53.26</v>
      </c>
      <c r="P60" s="10">
        <v>0.16700000000000001</v>
      </c>
      <c r="Q60" s="10">
        <v>8.8079999999999998</v>
      </c>
      <c r="R60" s="10">
        <v>6.9640000000000004</v>
      </c>
      <c r="S60" s="10">
        <v>3.6139999999999999</v>
      </c>
      <c r="T60" s="10">
        <v>0.83399999999999996</v>
      </c>
      <c r="U60" s="10">
        <v>0.47499999999999998</v>
      </c>
      <c r="V60" s="10">
        <v>0.2238</v>
      </c>
      <c r="W60" s="10">
        <f t="shared" si="45"/>
        <v>0.36839959225280333</v>
      </c>
      <c r="X60" s="10">
        <f t="shared" si="45"/>
        <v>0.10022426095820593</v>
      </c>
      <c r="Y60" s="10">
        <f t="shared" si="45"/>
        <v>1.0858307849133539</v>
      </c>
      <c r="Z60" s="10">
        <f t="shared" si="45"/>
        <v>3.4046890927624885E-3</v>
      </c>
      <c r="AA60" s="10">
        <f t="shared" si="45"/>
        <v>0.1795718654434251</v>
      </c>
      <c r="AB60" s="10">
        <f t="shared" si="45"/>
        <v>0.14197757390417945</v>
      </c>
      <c r="AC60" s="10">
        <f t="shared" si="45"/>
        <v>7.3679918450560655E-2</v>
      </c>
      <c r="AD60" s="10">
        <f t="shared" si="45"/>
        <v>1.7003058103975538E-2</v>
      </c>
      <c r="AE60" s="10">
        <f t="shared" si="45"/>
        <v>9.6839959225280339E-3</v>
      </c>
      <c r="AF60" s="10">
        <f t="shared" si="45"/>
        <v>4.5626911314984716E-3</v>
      </c>
      <c r="AG60">
        <f t="shared" si="36"/>
        <v>20.289130627852476</v>
      </c>
      <c r="AH60">
        <f t="shared" si="36"/>
        <v>5.5197214259282097</v>
      </c>
      <c r="AI60">
        <f t="shared" si="36"/>
        <v>59.800724805723455</v>
      </c>
      <c r="AJ60">
        <f t="shared" si="36"/>
        <v>0.18750884420870859</v>
      </c>
      <c r="AK60">
        <f t="shared" si="36"/>
        <v>9.8896880226964345</v>
      </c>
      <c r="AL60">
        <f t="shared" si="33"/>
        <v>7.819231084248182</v>
      </c>
      <c r="AM60">
        <f t="shared" si="33"/>
        <v>4.0578261255704939</v>
      </c>
      <c r="AN60">
        <f t="shared" si="33"/>
        <v>0.93642141359319109</v>
      </c>
      <c r="AO60">
        <f t="shared" si="33"/>
        <v>0.53333353891698543</v>
      </c>
      <c r="AP60">
        <f t="shared" si="33"/>
        <v>0.25128430738867646</v>
      </c>
    </row>
    <row r="61" spans="1:42" customFormat="1">
      <c r="A61" s="10"/>
      <c r="B61" s="10" t="s">
        <v>212</v>
      </c>
      <c r="C61" s="10"/>
      <c r="D61" s="10">
        <v>3</v>
      </c>
      <c r="E61" s="10">
        <v>2</v>
      </c>
      <c r="F61" s="10" t="s">
        <v>129</v>
      </c>
      <c r="G61" s="41" t="s">
        <v>33</v>
      </c>
      <c r="H61" s="55">
        <v>455.47829999999993</v>
      </c>
      <c r="I61" s="56">
        <v>56183.33538916985</v>
      </c>
      <c r="J61" s="40"/>
      <c r="K61" s="54"/>
      <c r="L61" s="10"/>
      <c r="M61" s="42">
        <f t="shared" ref="M61:AF61" si="46">(M59*$J59)+(M60*$J60)</f>
        <v>18.02694464785699</v>
      </c>
      <c r="N61" s="42">
        <f t="shared" si="46"/>
        <v>4.8923590566444108</v>
      </c>
      <c r="O61" s="42">
        <f t="shared" si="46"/>
        <v>53.012332974370018</v>
      </c>
      <c r="P61" s="42">
        <f t="shared" si="46"/>
        <v>0.16573598966185654</v>
      </c>
      <c r="Q61" s="42">
        <f t="shared" si="46"/>
        <v>8.7724497092397158</v>
      </c>
      <c r="R61" s="42">
        <f t="shared" si="46"/>
        <v>6.9292792160241223</v>
      </c>
      <c r="S61" s="42">
        <f t="shared" si="46"/>
        <v>3.6048161748869267</v>
      </c>
      <c r="T61" s="42">
        <f t="shared" si="46"/>
        <v>0.82272265776437636</v>
      </c>
      <c r="U61" s="42">
        <f t="shared" si="46"/>
        <v>0.47274848158518196</v>
      </c>
      <c r="V61" s="42">
        <f t="shared" si="46"/>
        <v>0.22272954124488475</v>
      </c>
      <c r="W61" s="42">
        <f t="shared" si="46"/>
        <v>0.36752180729575928</v>
      </c>
      <c r="X61" s="42">
        <f t="shared" si="46"/>
        <v>9.974228453913174E-2</v>
      </c>
      <c r="Y61" s="42">
        <f t="shared" si="46"/>
        <v>1.0807815081421006</v>
      </c>
      <c r="Z61" s="42">
        <f t="shared" si="46"/>
        <v>3.3789192591611949E-3</v>
      </c>
      <c r="AA61" s="42">
        <f t="shared" si="46"/>
        <v>0.17884708887338874</v>
      </c>
      <c r="AB61" s="42">
        <f t="shared" si="46"/>
        <v>0.14126970878744391</v>
      </c>
      <c r="AC61" s="42">
        <f t="shared" si="46"/>
        <v>7.349268450330125E-2</v>
      </c>
      <c r="AD61" s="42">
        <f t="shared" si="46"/>
        <v>1.6773142869814E-2</v>
      </c>
      <c r="AE61" s="42">
        <f t="shared" si="46"/>
        <v>9.6380934064257285E-3</v>
      </c>
      <c r="AF61" s="42">
        <f t="shared" si="46"/>
        <v>4.5408673036673765E-3</v>
      </c>
      <c r="AG61">
        <f t="shared" si="36"/>
        <v>20.648600962131496</v>
      </c>
      <c r="AH61">
        <f t="shared" si="36"/>
        <v>5.6038542247440493</v>
      </c>
      <c r="AI61">
        <f t="shared" si="36"/>
        <v>60.721909954360449</v>
      </c>
      <c r="AJ61">
        <f t="shared" si="36"/>
        <v>0.18983895399037873</v>
      </c>
      <c r="AK61">
        <f t="shared" si="36"/>
        <v>10.048225977550267</v>
      </c>
      <c r="AL61">
        <f t="shared" si="33"/>
        <v>7.9370034291353164</v>
      </c>
      <c r="AM61">
        <f t="shared" si="33"/>
        <v>4.1290641420994199</v>
      </c>
      <c r="AN61">
        <f t="shared" si="33"/>
        <v>0.94237111138522289</v>
      </c>
      <c r="AO61">
        <f t="shared" si="33"/>
        <v>0.54150023436536321</v>
      </c>
      <c r="AP61">
        <f t="shared" si="33"/>
        <v>0.25512107067965961</v>
      </c>
    </row>
    <row r="62" spans="1:42" customFormat="1">
      <c r="A62" s="10">
        <v>41</v>
      </c>
      <c r="B62" s="10" t="s">
        <v>212</v>
      </c>
      <c r="C62" s="10"/>
      <c r="D62" s="10">
        <v>3</v>
      </c>
      <c r="E62" s="10">
        <v>2</v>
      </c>
      <c r="F62" s="11" t="s">
        <v>216</v>
      </c>
      <c r="G62" s="10" t="s">
        <v>32</v>
      </c>
      <c r="H62">
        <v>34.677619999999997</v>
      </c>
      <c r="I62" s="16">
        <v>30418.964912280702</v>
      </c>
      <c r="J62" s="40">
        <f>H62/H64</f>
        <v>2.751374905145235E-2</v>
      </c>
      <c r="K62" s="54">
        <v>1.4000000000000058E-2</v>
      </c>
      <c r="L62" s="10">
        <f t="shared" si="2"/>
        <v>4.93</v>
      </c>
      <c r="M62" s="10">
        <v>17.059999999999999</v>
      </c>
      <c r="N62" s="10">
        <v>1.8280000000000001</v>
      </c>
      <c r="O62" s="10">
        <v>10.220000000000001</v>
      </c>
      <c r="P62" s="10">
        <v>0.33500000000000002</v>
      </c>
      <c r="Q62" s="10">
        <v>2.423</v>
      </c>
      <c r="R62" s="10">
        <v>1.4650000000000001</v>
      </c>
      <c r="S62" s="10">
        <v>0.80600000000000005</v>
      </c>
      <c r="T62" s="10">
        <v>0.38300000000000001</v>
      </c>
      <c r="U62" s="10">
        <v>0.748</v>
      </c>
      <c r="V62" s="10">
        <v>4.3290000000000002E-2</v>
      </c>
      <c r="W62" s="10">
        <f t="shared" ref="W62:AF63" si="47">M62*0.1/$L62</f>
        <v>0.34604462474645031</v>
      </c>
      <c r="X62" s="10">
        <f t="shared" si="47"/>
        <v>3.7079107505070999E-2</v>
      </c>
      <c r="Y62" s="10">
        <f t="shared" si="47"/>
        <v>0.20730223123732253</v>
      </c>
      <c r="Z62" s="10">
        <f t="shared" si="47"/>
        <v>6.7951318458417858E-3</v>
      </c>
      <c r="AA62" s="10">
        <f t="shared" si="47"/>
        <v>4.9148073022312382E-2</v>
      </c>
      <c r="AB62" s="10">
        <f t="shared" si="47"/>
        <v>2.9716024340770798E-2</v>
      </c>
      <c r="AC62" s="10">
        <f t="shared" si="47"/>
        <v>1.6348884381338743E-2</v>
      </c>
      <c r="AD62" s="10">
        <f t="shared" si="47"/>
        <v>7.7687626774847873E-3</v>
      </c>
      <c r="AE62" s="10">
        <f t="shared" si="47"/>
        <v>1.517241379310345E-2</v>
      </c>
      <c r="AF62" s="10">
        <f t="shared" si="47"/>
        <v>8.7809330628803263E-4</v>
      </c>
      <c r="AG62">
        <f t="shared" si="36"/>
        <v>10.526319298245614</v>
      </c>
      <c r="AH62">
        <f t="shared" si="36"/>
        <v>1.1279080701754387</v>
      </c>
      <c r="AI62">
        <f t="shared" si="36"/>
        <v>6.3059192982456143</v>
      </c>
      <c r="AJ62">
        <f t="shared" si="36"/>
        <v>0.2067008771929825</v>
      </c>
      <c r="AK62">
        <f t="shared" si="36"/>
        <v>1.4950335087719302</v>
      </c>
      <c r="AL62">
        <f t="shared" si="33"/>
        <v>0.90393070175438617</v>
      </c>
      <c r="AM62">
        <f t="shared" si="33"/>
        <v>0.49731614035087723</v>
      </c>
      <c r="AN62">
        <f t="shared" si="33"/>
        <v>0.23631771929824563</v>
      </c>
      <c r="AO62">
        <f t="shared" si="33"/>
        <v>0.46152912280701758</v>
      </c>
      <c r="AP62">
        <f t="shared" si="33"/>
        <v>2.6710689473684216E-2</v>
      </c>
    </row>
    <row r="63" spans="1:42" customFormat="1">
      <c r="A63" s="10">
        <v>42</v>
      </c>
      <c r="B63" s="10" t="s">
        <v>212</v>
      </c>
      <c r="C63" s="10"/>
      <c r="D63" s="10">
        <v>3</v>
      </c>
      <c r="E63" s="10">
        <v>2</v>
      </c>
      <c r="F63" s="11" t="s">
        <v>217</v>
      </c>
      <c r="G63" s="10" t="s">
        <v>34</v>
      </c>
      <c r="H63">
        <v>1225.6966</v>
      </c>
      <c r="I63" s="16">
        <v>151189.90995436042</v>
      </c>
      <c r="J63" s="40">
        <f>H63/H64</f>
        <v>0.97248625094854757</v>
      </c>
      <c r="K63" s="54">
        <v>1.4000000000000058E-2</v>
      </c>
      <c r="L63" s="10">
        <f t="shared" si="2"/>
        <v>4.93</v>
      </c>
      <c r="M63" s="10">
        <v>17.32</v>
      </c>
      <c r="N63" s="10">
        <v>2.008</v>
      </c>
      <c r="O63" s="10">
        <v>9.8420000000000005</v>
      </c>
      <c r="P63" s="10">
        <v>9.6000000000000002E-2</v>
      </c>
      <c r="Q63" s="10">
        <v>3.6819999999999999</v>
      </c>
      <c r="R63" s="10">
        <v>1.6910000000000001</v>
      </c>
      <c r="S63" s="10">
        <v>1.048</v>
      </c>
      <c r="T63" s="10">
        <v>0.51400000000000001</v>
      </c>
      <c r="U63" s="10">
        <v>0.69699999999999995</v>
      </c>
      <c r="V63" s="10">
        <v>4.419E-2</v>
      </c>
      <c r="W63" s="10">
        <f t="shared" si="47"/>
        <v>0.35131845841784998</v>
      </c>
      <c r="X63" s="10">
        <f t="shared" si="47"/>
        <v>4.0730223123732257E-2</v>
      </c>
      <c r="Y63" s="10">
        <f t="shared" si="47"/>
        <v>0.1996348884381339</v>
      </c>
      <c r="Z63" s="10">
        <f t="shared" si="47"/>
        <v>1.9472616632860043E-3</v>
      </c>
      <c r="AA63" s="10">
        <f t="shared" si="47"/>
        <v>7.4685598377281961E-2</v>
      </c>
      <c r="AB63" s="10">
        <f t="shared" si="47"/>
        <v>3.4300202839756599E-2</v>
      </c>
      <c r="AC63" s="10">
        <f t="shared" si="47"/>
        <v>2.1257606490872213E-2</v>
      </c>
      <c r="AD63" s="10">
        <f t="shared" si="47"/>
        <v>1.0425963488843814E-2</v>
      </c>
      <c r="AE63" s="10">
        <f t="shared" si="47"/>
        <v>1.413793103448276E-2</v>
      </c>
      <c r="AF63" s="10">
        <f t="shared" si="47"/>
        <v>8.9634888438133882E-4</v>
      </c>
      <c r="AG63">
        <f t="shared" si="36"/>
        <v>53.115806093499458</v>
      </c>
      <c r="AH63">
        <f t="shared" si="36"/>
        <v>6.1579987664980891</v>
      </c>
      <c r="AI63">
        <f t="shared" si="36"/>
        <v>30.182780806710252</v>
      </c>
      <c r="AJ63">
        <f t="shared" si="36"/>
        <v>0.29440631552978908</v>
      </c>
      <c r="AK63">
        <f t="shared" si="36"/>
        <v>11.291708893548787</v>
      </c>
      <c r="AL63">
        <f t="shared" si="33"/>
        <v>5.1858445787590979</v>
      </c>
      <c r="AM63">
        <f t="shared" si="33"/>
        <v>3.2139356112001973</v>
      </c>
      <c r="AN63">
        <f t="shared" si="33"/>
        <v>1.5763004810657457</v>
      </c>
      <c r="AO63">
        <f t="shared" si="33"/>
        <v>2.1375125200444063</v>
      </c>
      <c r="AP63">
        <f t="shared" si="33"/>
        <v>0.13551890711730605</v>
      </c>
    </row>
    <row r="64" spans="1:42" customFormat="1">
      <c r="A64" s="10"/>
      <c r="B64" s="10" t="s">
        <v>212</v>
      </c>
      <c r="C64" s="10"/>
      <c r="D64" s="10">
        <v>3</v>
      </c>
      <c r="E64" s="10">
        <v>2</v>
      </c>
      <c r="F64" s="11" t="s">
        <v>217</v>
      </c>
      <c r="G64" s="41" t="s">
        <v>33</v>
      </c>
      <c r="H64" s="55">
        <v>1260.3742200000002</v>
      </c>
      <c r="I64" s="56">
        <v>155467.40101147161</v>
      </c>
      <c r="J64" s="40"/>
      <c r="K64" s="54"/>
      <c r="L64" s="10"/>
      <c r="M64" s="42">
        <f t="shared" ref="M64:AF64" si="48">(M62*$J62)+(M63*$J63)</f>
        <v>17.312846425246619</v>
      </c>
      <c r="N64" s="42">
        <f t="shared" si="48"/>
        <v>2.0030475251707385</v>
      </c>
      <c r="O64" s="42">
        <f t="shared" si="48"/>
        <v>9.8524001971414492</v>
      </c>
      <c r="P64" s="42">
        <f t="shared" si="48"/>
        <v>0.10257578602329712</v>
      </c>
      <c r="Q64" s="42">
        <f t="shared" si="48"/>
        <v>3.6473601899442212</v>
      </c>
      <c r="R64" s="42">
        <f t="shared" si="48"/>
        <v>1.6847818927143716</v>
      </c>
      <c r="S64" s="42">
        <f t="shared" si="48"/>
        <v>1.0413416727295486</v>
      </c>
      <c r="T64" s="42">
        <f t="shared" si="48"/>
        <v>0.51039569887425973</v>
      </c>
      <c r="U64" s="42">
        <f t="shared" si="48"/>
        <v>0.69840320120162391</v>
      </c>
      <c r="V64" s="42">
        <f t="shared" si="48"/>
        <v>4.4165237625853684E-2</v>
      </c>
      <c r="W64" s="42">
        <f t="shared" si="48"/>
        <v>0.35117335548167594</v>
      </c>
      <c r="X64" s="42">
        <f t="shared" si="48"/>
        <v>4.0629767244842574E-2</v>
      </c>
      <c r="Y64" s="42">
        <f t="shared" si="48"/>
        <v>0.19984584578380221</v>
      </c>
      <c r="Z64" s="42">
        <f t="shared" si="48"/>
        <v>2.0806447469228625E-3</v>
      </c>
      <c r="AA64" s="42">
        <f t="shared" si="48"/>
        <v>7.3982965313270213E-2</v>
      </c>
      <c r="AB64" s="42">
        <f t="shared" si="48"/>
        <v>3.4174074902928439E-2</v>
      </c>
      <c r="AC64" s="42">
        <f t="shared" si="48"/>
        <v>2.1122549142587193E-2</v>
      </c>
      <c r="AD64" s="42">
        <f t="shared" si="48"/>
        <v>1.0352853932540765E-2</v>
      </c>
      <c r="AE64" s="42">
        <f t="shared" si="48"/>
        <v>1.4166393533501503E-2</v>
      </c>
      <c r="AF64" s="42">
        <f t="shared" si="48"/>
        <v>8.9584660498689028E-4</v>
      </c>
      <c r="AG64">
        <f t="shared" si="36"/>
        <v>54.596008881213784</v>
      </c>
      <c r="AH64">
        <f t="shared" si="36"/>
        <v>6.3166043172566946</v>
      </c>
      <c r="AI64">
        <f t="shared" si="36"/>
        <v>31.069514246947094</v>
      </c>
      <c r="AJ64">
        <f t="shared" si="36"/>
        <v>0.32347243123226854</v>
      </c>
      <c r="AK64">
        <f t="shared" si="36"/>
        <v>11.501939336375974</v>
      </c>
      <c r="AL64">
        <f t="shared" si="33"/>
        <v>5.3129546071296438</v>
      </c>
      <c r="AM64">
        <f t="shared" si="33"/>
        <v>3.2838678179351191</v>
      </c>
      <c r="AN64">
        <f t="shared" si="33"/>
        <v>1.609531293943506</v>
      </c>
      <c r="AO64">
        <f t="shared" si="33"/>
        <v>2.2024123843591963</v>
      </c>
      <c r="AP64">
        <f t="shared" si="33"/>
        <v>0.13927494338226229</v>
      </c>
    </row>
    <row r="65" spans="1:42" customFormat="1">
      <c r="A65" s="10">
        <v>43</v>
      </c>
      <c r="B65" s="10" t="s">
        <v>212</v>
      </c>
      <c r="C65" s="10"/>
      <c r="D65" s="10">
        <v>3</v>
      </c>
      <c r="E65" s="10">
        <v>2</v>
      </c>
      <c r="F65" s="10" t="s">
        <v>65</v>
      </c>
      <c r="G65" s="10" t="s">
        <v>32</v>
      </c>
      <c r="H65">
        <v>42.883039999999994</v>
      </c>
      <c r="I65" s="16">
        <v>37616.701754385962</v>
      </c>
      <c r="J65" s="40">
        <f>H65/H67</f>
        <v>3.788355350527714E-2</v>
      </c>
      <c r="K65" s="54">
        <v>1.1000000000000121E-2</v>
      </c>
      <c r="L65" s="10">
        <f t="shared" si="2"/>
        <v>4.9449999999999994</v>
      </c>
      <c r="M65" s="10">
        <v>11.17</v>
      </c>
      <c r="N65" s="10">
        <v>1.849</v>
      </c>
      <c r="O65" s="10">
        <v>12.61</v>
      </c>
      <c r="P65" s="10">
        <v>8.8999999999999996E-2</v>
      </c>
      <c r="Q65" s="10">
        <v>2.597</v>
      </c>
      <c r="R65" s="10">
        <v>1.468</v>
      </c>
      <c r="S65" s="10">
        <v>1.2829999999999999</v>
      </c>
      <c r="T65" s="10">
        <v>0.374</v>
      </c>
      <c r="U65" s="10">
        <v>0.747</v>
      </c>
      <c r="V65" s="10">
        <v>3.9020000000000006E-2</v>
      </c>
      <c r="W65" s="10">
        <f t="shared" ref="W65:AF66" si="49">M65*0.1/$L65</f>
        <v>0.22588473205257839</v>
      </c>
      <c r="X65" s="10">
        <f t="shared" si="49"/>
        <v>3.7391304347826095E-2</v>
      </c>
      <c r="Y65" s="10">
        <f t="shared" si="49"/>
        <v>0.25500505561172909</v>
      </c>
      <c r="Z65" s="10">
        <f t="shared" si="49"/>
        <v>1.7997977755308395E-3</v>
      </c>
      <c r="AA65" s="10">
        <f t="shared" si="49"/>
        <v>5.251769464105157E-2</v>
      </c>
      <c r="AB65" s="10">
        <f t="shared" si="49"/>
        <v>2.9686552072800815E-2</v>
      </c>
      <c r="AC65" s="10">
        <f t="shared" si="49"/>
        <v>2.5945399393326594E-2</v>
      </c>
      <c r="AD65" s="10">
        <f t="shared" si="49"/>
        <v>7.5631951466127419E-3</v>
      </c>
      <c r="AE65" s="10">
        <f t="shared" si="49"/>
        <v>1.5106167846309406E-2</v>
      </c>
      <c r="AF65" s="10">
        <f t="shared" si="49"/>
        <v>7.8907987866531882E-4</v>
      </c>
      <c r="AG65">
        <f t="shared" si="36"/>
        <v>8.4970385964912296</v>
      </c>
      <c r="AH65">
        <f t="shared" si="36"/>
        <v>1.4065375438596492</v>
      </c>
      <c r="AI65">
        <f t="shared" si="36"/>
        <v>9.5924491228070199</v>
      </c>
      <c r="AJ65">
        <f t="shared" si="36"/>
        <v>6.7702456140350892E-2</v>
      </c>
      <c r="AK65">
        <f t="shared" si="36"/>
        <v>1.975542456140351</v>
      </c>
      <c r="AL65">
        <f t="shared" si="33"/>
        <v>1.1167101754385966</v>
      </c>
      <c r="AM65">
        <f t="shared" si="33"/>
        <v>0.97598035087719304</v>
      </c>
      <c r="AN65">
        <f t="shared" si="33"/>
        <v>0.28450245614035097</v>
      </c>
      <c r="AO65">
        <f t="shared" si="33"/>
        <v>0.56824421052631591</v>
      </c>
      <c r="AP65">
        <f t="shared" si="33"/>
        <v>2.9682582456140361E-2</v>
      </c>
    </row>
    <row r="66" spans="1:42" customFormat="1">
      <c r="A66" s="10">
        <v>44</v>
      </c>
      <c r="B66" s="10" t="s">
        <v>212</v>
      </c>
      <c r="C66" s="10"/>
      <c r="D66" s="10">
        <v>3</v>
      </c>
      <c r="E66" s="10">
        <v>2</v>
      </c>
      <c r="F66" s="10" t="s">
        <v>65</v>
      </c>
      <c r="G66" s="10" t="s">
        <v>34</v>
      </c>
      <c r="H66">
        <v>1089.0867999999998</v>
      </c>
      <c r="I66" s="16">
        <v>134339.06500555074</v>
      </c>
      <c r="J66" s="40">
        <f>H66/H67</f>
        <v>0.96211644649472294</v>
      </c>
      <c r="K66" s="54">
        <v>1.1000000000000121E-2</v>
      </c>
      <c r="L66" s="10">
        <f t="shared" si="2"/>
        <v>4.9449999999999994</v>
      </c>
      <c r="M66" s="10">
        <v>10.91</v>
      </c>
      <c r="N66" s="10">
        <v>1.992</v>
      </c>
      <c r="O66" s="10">
        <v>13.65</v>
      </c>
      <c r="P66" s="10">
        <v>0.255</v>
      </c>
      <c r="Q66" s="10">
        <v>3.339</v>
      </c>
      <c r="R66" s="10">
        <v>1.633</v>
      </c>
      <c r="S66" s="10">
        <v>1.2509999999999999</v>
      </c>
      <c r="T66" s="10">
        <v>0.53</v>
      </c>
      <c r="U66" s="10">
        <v>1.173</v>
      </c>
      <c r="V66" s="10">
        <v>3.6289999999999996E-2</v>
      </c>
      <c r="W66" s="10">
        <f t="shared" si="49"/>
        <v>0.2206268958543984</v>
      </c>
      <c r="X66" s="10">
        <f t="shared" si="49"/>
        <v>4.0283114256825084E-2</v>
      </c>
      <c r="Y66" s="10">
        <f t="shared" si="49"/>
        <v>0.27603640040444899</v>
      </c>
      <c r="Z66" s="10">
        <f t="shared" si="49"/>
        <v>5.1567239635995962E-3</v>
      </c>
      <c r="AA66" s="10">
        <f t="shared" si="49"/>
        <v>6.7522750252780595E-2</v>
      </c>
      <c r="AB66" s="10">
        <f t="shared" si="49"/>
        <v>3.3023255813953489E-2</v>
      </c>
      <c r="AC66" s="10">
        <f t="shared" si="49"/>
        <v>2.5298281092012133E-2</v>
      </c>
      <c r="AD66" s="10">
        <f t="shared" si="49"/>
        <v>1.0717896865520731E-2</v>
      </c>
      <c r="AE66" s="10">
        <f t="shared" si="49"/>
        <v>2.3720930232558144E-2</v>
      </c>
      <c r="AF66" s="10">
        <f t="shared" si="49"/>
        <v>7.3387259858442877E-4</v>
      </c>
      <c r="AG66">
        <f t="shared" si="36"/>
        <v>29.638810904156902</v>
      </c>
      <c r="AH66">
        <f t="shared" si="36"/>
        <v>5.4115959047736535</v>
      </c>
      <c r="AI66">
        <f t="shared" si="36"/>
        <v>37.082471937831507</v>
      </c>
      <c r="AJ66">
        <f t="shared" si="36"/>
        <v>0.69274947576168744</v>
      </c>
      <c r="AK66">
        <f t="shared" si="36"/>
        <v>9.0709431355618602</v>
      </c>
      <c r="AL66">
        <f t="shared" si="33"/>
        <v>4.4363133094856293</v>
      </c>
      <c r="AM66">
        <f t="shared" si="33"/>
        <v>3.3985474281485129</v>
      </c>
      <c r="AN66">
        <f t="shared" si="33"/>
        <v>1.439832243739978</v>
      </c>
      <c r="AO66">
        <f t="shared" si="33"/>
        <v>3.1866475885037624</v>
      </c>
      <c r="AP66">
        <f t="shared" si="33"/>
        <v>9.8587758727026034E-2</v>
      </c>
    </row>
    <row r="67" spans="1:42" customFormat="1">
      <c r="A67" s="10"/>
      <c r="B67" s="10" t="s">
        <v>212</v>
      </c>
      <c r="C67" s="10"/>
      <c r="D67" s="10">
        <v>3</v>
      </c>
      <c r="E67" s="10">
        <v>2</v>
      </c>
      <c r="F67" s="10" t="s">
        <v>65</v>
      </c>
      <c r="G67" s="41" t="s">
        <v>33</v>
      </c>
      <c r="H67" s="55">
        <v>1131.9698399999997</v>
      </c>
      <c r="I67" s="56">
        <v>139628.69618847908</v>
      </c>
      <c r="J67" s="40"/>
      <c r="K67" s="54"/>
      <c r="L67" s="10"/>
      <c r="M67" s="42">
        <f t="shared" ref="M67:AF67" si="50">(M65*$J65)+(M66*$J66)</f>
        <v>10.919849723911373</v>
      </c>
      <c r="N67" s="42">
        <f t="shared" si="50"/>
        <v>1.9865826518487455</v>
      </c>
      <c r="O67" s="42">
        <f t="shared" si="50"/>
        <v>13.610601104354513</v>
      </c>
      <c r="P67" s="42">
        <f t="shared" si="50"/>
        <v>0.24871133011812402</v>
      </c>
      <c r="Q67" s="42">
        <f t="shared" si="50"/>
        <v>3.3108904032990849</v>
      </c>
      <c r="R67" s="42">
        <f t="shared" si="50"/>
        <v>1.6267492136716295</v>
      </c>
      <c r="S67" s="42">
        <f t="shared" si="50"/>
        <v>1.2522122737121688</v>
      </c>
      <c r="T67" s="42">
        <f t="shared" si="50"/>
        <v>0.5240901656531769</v>
      </c>
      <c r="U67" s="42">
        <f t="shared" si="50"/>
        <v>1.156861606206752</v>
      </c>
      <c r="V67" s="42">
        <f t="shared" si="50"/>
        <v>3.6393422101069405E-2</v>
      </c>
      <c r="W67" s="42">
        <f t="shared" si="50"/>
        <v>0.22082608137333415</v>
      </c>
      <c r="X67" s="42">
        <f t="shared" si="50"/>
        <v>4.0173562221410435E-2</v>
      </c>
      <c r="Y67" s="42">
        <f t="shared" si="50"/>
        <v>0.27523965832870606</v>
      </c>
      <c r="Z67" s="42">
        <f t="shared" si="50"/>
        <v>5.0295516707406281E-3</v>
      </c>
      <c r="AA67" s="42">
        <f t="shared" si="50"/>
        <v>6.6954305425663996E-2</v>
      </c>
      <c r="AB67" s="42">
        <f t="shared" si="50"/>
        <v>3.289684961924428E-2</v>
      </c>
      <c r="AC67" s="42">
        <f t="shared" si="50"/>
        <v>2.5322796232804225E-2</v>
      </c>
      <c r="AD67" s="42">
        <f t="shared" si="50"/>
        <v>1.059838555415929E-2</v>
      </c>
      <c r="AE67" s="42">
        <f t="shared" si="50"/>
        <v>2.3394572420763444E-2</v>
      </c>
      <c r="AF67" s="42">
        <f t="shared" si="50"/>
        <v>7.3596404653325401E-4</v>
      </c>
      <c r="AG67">
        <f t="shared" si="36"/>
        <v>30.833657826569635</v>
      </c>
      <c r="AH67">
        <f t="shared" si="36"/>
        <v>5.6093821142222788</v>
      </c>
      <c r="AI67">
        <f t="shared" si="36"/>
        <v>38.431354631799678</v>
      </c>
      <c r="AJ67">
        <f t="shared" si="36"/>
        <v>0.70226974219810057</v>
      </c>
      <c r="AK67">
        <f t="shared" si="36"/>
        <v>9.3487423707906743</v>
      </c>
      <c r="AL67">
        <f t="shared" si="33"/>
        <v>4.5933442210435436</v>
      </c>
      <c r="AM67">
        <f t="shared" si="33"/>
        <v>3.5357890218329842</v>
      </c>
      <c r="AN67">
        <f t="shared" si="33"/>
        <v>1.479838756630073</v>
      </c>
      <c r="AO67">
        <f t="shared" si="33"/>
        <v>3.2665536449981505</v>
      </c>
      <c r="AP67">
        <f t="shared" si="33"/>
        <v>0.1027617002590354</v>
      </c>
    </row>
    <row r="68" spans="1:42" customFormat="1">
      <c r="A68" s="57">
        <v>45</v>
      </c>
      <c r="B68" s="57" t="s">
        <v>212</v>
      </c>
      <c r="C68" s="10"/>
      <c r="D68" s="57">
        <v>3</v>
      </c>
      <c r="E68" s="57">
        <v>2</v>
      </c>
      <c r="F68" s="57"/>
      <c r="G68" s="57" t="s">
        <v>25</v>
      </c>
      <c r="H68" s="57">
        <v>66.421319999999994</v>
      </c>
      <c r="I68" s="35">
        <v>8193.0825212779073</v>
      </c>
      <c r="J68" s="57">
        <f>H68/H70</f>
        <v>0.87693508520879404</v>
      </c>
      <c r="K68" s="59">
        <v>1.4666666666666767E-2</v>
      </c>
      <c r="L68" s="57">
        <f t="shared" si="2"/>
        <v>4.9266666666666659</v>
      </c>
      <c r="M68" s="57">
        <v>2.6349999999999998</v>
      </c>
      <c r="N68" s="57">
        <v>2.4119999999999999</v>
      </c>
      <c r="O68" s="57">
        <v>41.06</v>
      </c>
      <c r="P68" s="57">
        <v>0.19400000000000001</v>
      </c>
      <c r="Q68" s="57">
        <v>6.3520000000000003</v>
      </c>
      <c r="R68" s="57">
        <v>3.4060000000000001</v>
      </c>
      <c r="S68" s="57">
        <v>2.1539999999999999</v>
      </c>
      <c r="T68" s="57">
        <v>0.96</v>
      </c>
      <c r="U68" s="57">
        <v>1.125</v>
      </c>
      <c r="V68" s="57">
        <v>8.3159999999999998E-2</v>
      </c>
      <c r="W68" s="57">
        <f t="shared" ref="W68:AF69" si="51">M68*0.1/$L68</f>
        <v>5.348443843031124E-2</v>
      </c>
      <c r="X68" s="57">
        <f t="shared" si="51"/>
        <v>4.8958051420838977E-2</v>
      </c>
      <c r="Y68" s="57">
        <f t="shared" si="51"/>
        <v>0.8334235453315294</v>
      </c>
      <c r="Z68" s="57">
        <f t="shared" si="51"/>
        <v>3.9377537212449262E-3</v>
      </c>
      <c r="AA68" s="57">
        <f t="shared" si="51"/>
        <v>0.12893098782138029</v>
      </c>
      <c r="AB68" s="57">
        <f t="shared" si="51"/>
        <v>6.9133964817320717E-2</v>
      </c>
      <c r="AC68" s="57">
        <f t="shared" si="51"/>
        <v>4.3721244925575109E-2</v>
      </c>
      <c r="AD68" s="57">
        <f t="shared" si="51"/>
        <v>1.9485791610284173E-2</v>
      </c>
      <c r="AE68" s="57">
        <f t="shared" si="51"/>
        <v>2.2834912043301764E-2</v>
      </c>
      <c r="AF68" s="57">
        <f t="shared" si="51"/>
        <v>1.6879566982408664E-3</v>
      </c>
      <c r="AG68">
        <f t="shared" si="36"/>
        <v>0.43820241766374746</v>
      </c>
      <c r="AH68">
        <f t="shared" si="36"/>
        <v>0.40111735537190085</v>
      </c>
      <c r="AI68">
        <f t="shared" si="36"/>
        <v>6.8283078820772189</v>
      </c>
      <c r="AJ68">
        <f t="shared" si="36"/>
        <v>3.2262341186628844E-2</v>
      </c>
      <c r="AK68">
        <f t="shared" si="36"/>
        <v>1.0563422227704458</v>
      </c>
      <c r="AL68">
        <f t="shared" si="33"/>
        <v>0.5664202787714322</v>
      </c>
      <c r="AM68">
        <f t="shared" si="33"/>
        <v>0.35821176760823981</v>
      </c>
      <c r="AN68">
        <f t="shared" si="33"/>
        <v>0.15964869865548295</v>
      </c>
      <c r="AO68">
        <f t="shared" si="33"/>
        <v>0.18708831873689405</v>
      </c>
      <c r="AP68">
        <f t="shared" si="33"/>
        <v>1.382956852103121E-2</v>
      </c>
    </row>
    <row r="69" spans="1:42" customFormat="1">
      <c r="A69" s="57">
        <v>46</v>
      </c>
      <c r="B69" s="57" t="s">
        <v>212</v>
      </c>
      <c r="C69" s="10"/>
      <c r="D69" s="57">
        <v>3</v>
      </c>
      <c r="E69" s="57">
        <v>2</v>
      </c>
      <c r="F69" s="57"/>
      <c r="G69" s="57" t="s">
        <v>27</v>
      </c>
      <c r="H69" s="57">
        <v>9.3212533333333312</v>
      </c>
      <c r="I69" s="35">
        <v>1149.7783808231568</v>
      </c>
      <c r="J69" s="57">
        <f>H69/H70</f>
        <v>0.12306491479120592</v>
      </c>
      <c r="K69" s="59">
        <v>1.4666666666666767E-2</v>
      </c>
      <c r="L69" s="57">
        <f t="shared" si="2"/>
        <v>4.9266666666666659</v>
      </c>
      <c r="M69" s="57">
        <v>7.7670000000000003</v>
      </c>
      <c r="N69" s="57">
        <v>2.0179999999999998</v>
      </c>
      <c r="O69" s="57">
        <v>22.36</v>
      </c>
      <c r="P69" s="57">
        <v>0.38300000000000001</v>
      </c>
      <c r="Q69" s="57">
        <v>7.85</v>
      </c>
      <c r="R69" s="57">
        <v>3.4830000000000001</v>
      </c>
      <c r="S69" s="57">
        <v>2.9769999999999999</v>
      </c>
      <c r="T69" s="57">
        <v>4.7409999999999997</v>
      </c>
      <c r="U69" s="57">
        <v>1.359</v>
      </c>
      <c r="V69" s="57">
        <v>8.6680000000000007E-2</v>
      </c>
      <c r="W69" s="57">
        <f t="shared" si="51"/>
        <v>0.15765223274695539</v>
      </c>
      <c r="X69" s="57">
        <f t="shared" si="51"/>
        <v>4.0960757780784847E-2</v>
      </c>
      <c r="Y69" s="57">
        <f t="shared" si="51"/>
        <v>0.45385656292286886</v>
      </c>
      <c r="Z69" s="57">
        <f t="shared" si="51"/>
        <v>7.7740189445196228E-3</v>
      </c>
      <c r="AA69" s="57">
        <f t="shared" si="51"/>
        <v>0.15933694181326119</v>
      </c>
      <c r="AB69" s="57">
        <f t="shared" si="51"/>
        <v>7.0696887686062262E-2</v>
      </c>
      <c r="AC69" s="57">
        <f t="shared" si="51"/>
        <v>6.0426251691474982E-2</v>
      </c>
      <c r="AD69" s="57">
        <f t="shared" si="51"/>
        <v>9.623139377537214E-2</v>
      </c>
      <c r="AE69" s="57">
        <f t="shared" si="51"/>
        <v>2.7584573748308527E-2</v>
      </c>
      <c r="AF69" s="57">
        <f t="shared" si="51"/>
        <v>1.7594046008119083E-3</v>
      </c>
      <c r="AG69">
        <f t="shared" si="36"/>
        <v>0.18126512890094984</v>
      </c>
      <c r="AH69">
        <f t="shared" si="36"/>
        <v>4.7095793758480317E-2</v>
      </c>
      <c r="AI69">
        <f t="shared" si="36"/>
        <v>0.52183446404341927</v>
      </c>
      <c r="AJ69">
        <f t="shared" si="36"/>
        <v>8.9383989145183189E-3</v>
      </c>
      <c r="AK69">
        <f t="shared" si="36"/>
        <v>0.183202170963365</v>
      </c>
      <c r="AL69">
        <f t="shared" si="33"/>
        <v>8.1285753052917242E-2</v>
      </c>
      <c r="AM69">
        <f t="shared" si="33"/>
        <v>6.9476797829036638E-2</v>
      </c>
      <c r="AN69">
        <f t="shared" si="33"/>
        <v>0.11064477611940299</v>
      </c>
      <c r="AO69">
        <f t="shared" si="33"/>
        <v>3.1716146540027135E-2</v>
      </c>
      <c r="AP69">
        <f t="shared" si="33"/>
        <v>2.0229253731343286E-3</v>
      </c>
    </row>
    <row r="70" spans="1:42" customFormat="1">
      <c r="A70" s="57"/>
      <c r="B70" s="57" t="s">
        <v>212</v>
      </c>
      <c r="C70" s="10"/>
      <c r="D70" s="57">
        <v>3</v>
      </c>
      <c r="E70" s="57">
        <v>2</v>
      </c>
      <c r="F70" s="57"/>
      <c r="G70" s="60" t="s">
        <v>307</v>
      </c>
      <c r="H70" s="60">
        <f>H68+H69</f>
        <v>75.742573333333326</v>
      </c>
      <c r="I70" s="62">
        <v>9342.8609021010634</v>
      </c>
      <c r="J70" s="57"/>
      <c r="K70" s="57"/>
      <c r="L70" s="57"/>
      <c r="M70" s="61">
        <f t="shared" ref="M70:AF70" si="52">(M68*$J68)+(M69*$J69)</f>
        <v>3.2665691427084687</v>
      </c>
      <c r="N70" s="61">
        <f t="shared" si="52"/>
        <v>2.3635124235722644</v>
      </c>
      <c r="O70" s="61">
        <f t="shared" si="52"/>
        <v>38.758686093404449</v>
      </c>
      <c r="P70" s="61">
        <f t="shared" si="52"/>
        <v>0.21725926889553793</v>
      </c>
      <c r="Q70" s="61">
        <f t="shared" si="52"/>
        <v>6.5363512423572256</v>
      </c>
      <c r="R70" s="61">
        <f t="shared" si="52"/>
        <v>3.4154759984389229</v>
      </c>
      <c r="S70" s="61">
        <f t="shared" si="52"/>
        <v>2.2552824248731622</v>
      </c>
      <c r="T70" s="61">
        <f t="shared" si="52"/>
        <v>1.4253084428255494</v>
      </c>
      <c r="U70" s="61">
        <f t="shared" si="52"/>
        <v>1.1537971900611421</v>
      </c>
      <c r="V70" s="61">
        <f t="shared" si="52"/>
        <v>8.359318850006503E-2</v>
      </c>
      <c r="W70" s="61">
        <f t="shared" si="52"/>
        <v>6.6303839161876918E-2</v>
      </c>
      <c r="X70" s="61">
        <f t="shared" si="52"/>
        <v>4.7973865160465458E-2</v>
      </c>
      <c r="Y70" s="61">
        <f t="shared" si="52"/>
        <v>0.78671216698385238</v>
      </c>
      <c r="Z70" s="61">
        <f t="shared" si="52"/>
        <v>4.4098633740636932E-3</v>
      </c>
      <c r="AA70" s="61">
        <f t="shared" si="52"/>
        <v>0.13267289395853643</v>
      </c>
      <c r="AB70" s="61">
        <f t="shared" si="52"/>
        <v>6.9326305786987619E-2</v>
      </c>
      <c r="AC70" s="61">
        <f t="shared" si="52"/>
        <v>4.5777045159807093E-2</v>
      </c>
      <c r="AD70" s="61">
        <f t="shared" si="52"/>
        <v>2.8930482601330514E-2</v>
      </c>
      <c r="AE70" s="61">
        <f t="shared" si="52"/>
        <v>2.3419428756315475E-2</v>
      </c>
      <c r="AF70" s="61">
        <f t="shared" si="52"/>
        <v>1.6967494282827821E-3</v>
      </c>
      <c r="AG70">
        <f t="shared" si="36"/>
        <v>0.61946754656469716</v>
      </c>
      <c r="AH70">
        <f t="shared" si="36"/>
        <v>0.44821314913038113</v>
      </c>
      <c r="AI70">
        <f t="shared" si="36"/>
        <v>7.3501423461206379</v>
      </c>
      <c r="AJ70">
        <f t="shared" si="36"/>
        <v>4.1200740101147153E-2</v>
      </c>
      <c r="AK70">
        <f t="shared" si="36"/>
        <v>1.2395443937338104</v>
      </c>
      <c r="AL70">
        <f t="shared" si="33"/>
        <v>0.64770603182434938</v>
      </c>
      <c r="AM70">
        <f t="shared" si="33"/>
        <v>0.4276885654372764</v>
      </c>
      <c r="AN70">
        <f t="shared" si="33"/>
        <v>0.27029347477488591</v>
      </c>
      <c r="AO70">
        <f t="shared" si="33"/>
        <v>0.21880446527692118</v>
      </c>
      <c r="AP70">
        <f t="shared" si="33"/>
        <v>1.5852493894165536E-2</v>
      </c>
    </row>
    <row r="71" spans="1:42" customFormat="1">
      <c r="A71" s="12">
        <v>25</v>
      </c>
      <c r="B71" s="10" t="s">
        <v>139</v>
      </c>
      <c r="C71" s="12" t="s">
        <v>288</v>
      </c>
      <c r="D71" s="12">
        <v>1</v>
      </c>
      <c r="E71" s="12">
        <v>1</v>
      </c>
      <c r="F71" s="12" t="s">
        <v>140</v>
      </c>
      <c r="G71" s="12" t="s">
        <v>141</v>
      </c>
      <c r="H71" s="63">
        <v>15.98</v>
      </c>
      <c r="I71" s="64">
        <v>14017.543859649124</v>
      </c>
      <c r="J71" s="12">
        <f>H71/H73</f>
        <v>4.5588109434285221E-2</v>
      </c>
      <c r="K71" s="65">
        <v>8.0000000000000106E-3</v>
      </c>
      <c r="L71" s="66">
        <f>5-(5*K71)</f>
        <v>4.96</v>
      </c>
      <c r="M71" s="12">
        <v>6.6097842870000001</v>
      </c>
      <c r="N71" s="12">
        <v>0.15247143360000001</v>
      </c>
      <c r="O71" s="12">
        <v>9.3425324189999994</v>
      </c>
      <c r="P71" s="12">
        <v>1.514758319</v>
      </c>
      <c r="Q71" s="12">
        <v>0.74517450519999995</v>
      </c>
      <c r="R71" s="12">
        <v>1.477596143</v>
      </c>
      <c r="S71" s="12">
        <v>2.992222164E-2</v>
      </c>
      <c r="T71" s="12">
        <v>1.537267867</v>
      </c>
      <c r="U71" s="12">
        <v>0.14129075150000001</v>
      </c>
      <c r="V71" s="12">
        <v>56.194427449999999</v>
      </c>
      <c r="W71" s="10">
        <f t="shared" ref="W71:AF72" si="53">M71*0.1/$L71</f>
        <v>0.13326177997983871</v>
      </c>
      <c r="X71" s="10">
        <f t="shared" si="53"/>
        <v>3.0740208387096779E-3</v>
      </c>
      <c r="Y71" s="10">
        <f t="shared" si="53"/>
        <v>0.18835750844758065</v>
      </c>
      <c r="Z71" s="10">
        <f t="shared" si="53"/>
        <v>3.0539482237903232E-2</v>
      </c>
      <c r="AA71" s="10">
        <f t="shared" si="53"/>
        <v>1.5023679540322582E-2</v>
      </c>
      <c r="AB71" s="10">
        <f t="shared" si="53"/>
        <v>2.9790244818548389E-2</v>
      </c>
      <c r="AC71" s="10">
        <f t="shared" si="53"/>
        <v>6.0327059758064528E-4</v>
      </c>
      <c r="AD71" s="10">
        <f t="shared" si="53"/>
        <v>3.0993303770161292E-2</v>
      </c>
      <c r="AE71" s="10">
        <f t="shared" si="53"/>
        <v>2.8486038608870972E-3</v>
      </c>
      <c r="AF71" s="10">
        <f t="shared" si="53"/>
        <v>1.1329521663306452</v>
      </c>
      <c r="AG71">
        <f t="shared" si="36"/>
        <v>1.8680028456823006</v>
      </c>
      <c r="AH71">
        <f t="shared" si="36"/>
        <v>4.30902219320883E-2</v>
      </c>
      <c r="AI71">
        <f t="shared" si="36"/>
        <v>2.6403096359581921</v>
      </c>
      <c r="AJ71">
        <f t="shared" si="36"/>
        <v>0.42808853172078393</v>
      </c>
      <c r="AK71">
        <f t="shared" si="36"/>
        <v>0.21059508688978495</v>
      </c>
      <c r="AL71">
        <f t="shared" si="33"/>
        <v>0.41758606333368709</v>
      </c>
      <c r="AM71">
        <f t="shared" si="33"/>
        <v>8.4563720608234316E-3</v>
      </c>
      <c r="AN71">
        <f t="shared" si="33"/>
        <v>0.43444999495366449</v>
      </c>
      <c r="AO71">
        <f t="shared" si="33"/>
        <v>3.9930429558750716E-2</v>
      </c>
      <c r="AP71">
        <f t="shared" si="33"/>
        <v>15.881206682424308</v>
      </c>
    </row>
    <row r="72" spans="1:42" customFormat="1">
      <c r="A72" s="12"/>
      <c r="B72" s="10" t="s">
        <v>139</v>
      </c>
      <c r="C72" s="12" t="s">
        <v>288</v>
      </c>
      <c r="D72" s="12">
        <v>1</v>
      </c>
      <c r="E72" s="12">
        <v>1</v>
      </c>
      <c r="F72" s="12" t="s">
        <v>142</v>
      </c>
      <c r="G72" s="12" t="s">
        <v>143</v>
      </c>
      <c r="H72" s="63">
        <v>334.55</v>
      </c>
      <c r="I72" s="64">
        <v>41266.80646355002</v>
      </c>
      <c r="J72" s="12">
        <f>H72/H73</f>
        <v>0.95441189056571474</v>
      </c>
      <c r="K72" s="65">
        <v>8.0000000000000106E-3</v>
      </c>
      <c r="L72" s="66">
        <f t="shared" ref="L72:L152" si="54">5-(5*K72)</f>
        <v>4.96</v>
      </c>
      <c r="M72" s="12">
        <v>8.1567951060000006</v>
      </c>
      <c r="N72" s="12">
        <v>0.130092342</v>
      </c>
      <c r="O72" s="12">
        <v>13.686793</v>
      </c>
      <c r="P72" s="12">
        <v>1.8477965569999999</v>
      </c>
      <c r="Q72" s="12">
        <v>0.37455161799999998</v>
      </c>
      <c r="R72" s="12">
        <v>1.0468673639999999</v>
      </c>
      <c r="S72" s="12">
        <v>0.12894093300000001</v>
      </c>
      <c r="T72" s="12">
        <v>0.28158695900000003</v>
      </c>
      <c r="U72" s="12">
        <v>1.8842215999999998E-2</v>
      </c>
      <c r="V72" s="12">
        <v>86.228277629999994</v>
      </c>
      <c r="W72" s="10">
        <f t="shared" si="53"/>
        <v>0.164451514233871</v>
      </c>
      <c r="X72" s="10">
        <f t="shared" si="53"/>
        <v>2.6228294758064517E-3</v>
      </c>
      <c r="Y72" s="10">
        <f t="shared" si="53"/>
        <v>0.27594340725806454</v>
      </c>
      <c r="Z72" s="10">
        <f t="shared" si="53"/>
        <v>3.7253962842741933E-2</v>
      </c>
      <c r="AA72" s="10">
        <f t="shared" si="53"/>
        <v>7.5514439112903224E-3</v>
      </c>
      <c r="AB72" s="10">
        <f t="shared" si="53"/>
        <v>2.1106196854838707E-2</v>
      </c>
      <c r="AC72" s="10">
        <f t="shared" si="53"/>
        <v>2.5996155846774198E-3</v>
      </c>
      <c r="AD72" s="10">
        <f t="shared" si="53"/>
        <v>5.6771564314516132E-3</v>
      </c>
      <c r="AE72" s="10">
        <f t="shared" si="53"/>
        <v>3.798833870967742E-4</v>
      </c>
      <c r="AF72" s="10">
        <f t="shared" si="53"/>
        <v>1.7384733393145162</v>
      </c>
      <c r="AG72">
        <f t="shared" si="36"/>
        <v>6.7863888105268959</v>
      </c>
      <c r="AH72">
        <f t="shared" si="36"/>
        <v>0.10823579636499919</v>
      </c>
      <c r="AI72">
        <f t="shared" si="36"/>
        <v>11.387303182211113</v>
      </c>
      <c r="AJ72">
        <f t="shared" si="36"/>
        <v>1.5373520746317151</v>
      </c>
      <c r="AK72">
        <f t="shared" si="36"/>
        <v>0.31162397440757095</v>
      </c>
      <c r="AL72">
        <f t="shared" si="33"/>
        <v>0.87098534079021706</v>
      </c>
      <c r="AM72">
        <f t="shared" si="33"/>
        <v>0.10727783321251151</v>
      </c>
      <c r="AN72">
        <f t="shared" si="33"/>
        <v>0.23427811572001198</v>
      </c>
      <c r="AO72">
        <f t="shared" si="33"/>
        <v>1.5676574214040437E-2</v>
      </c>
      <c r="AP72">
        <f t="shared" si="33"/>
        <v>71.741242835533654</v>
      </c>
    </row>
    <row r="73" spans="1:42" customFormat="1">
      <c r="A73" s="12"/>
      <c r="B73" s="10" t="s">
        <v>139</v>
      </c>
      <c r="C73" s="12" t="s">
        <v>288</v>
      </c>
      <c r="D73" s="12">
        <v>1</v>
      </c>
      <c r="E73" s="12">
        <v>1</v>
      </c>
      <c r="F73" s="12" t="s">
        <v>144</v>
      </c>
      <c r="G73" s="41" t="s">
        <v>33</v>
      </c>
      <c r="H73" s="67">
        <f>SUM(H71:H72)</f>
        <v>350.53000000000003</v>
      </c>
      <c r="I73" s="68">
        <v>43237.942518810909</v>
      </c>
      <c r="J73" s="69"/>
      <c r="K73" s="65"/>
      <c r="L73" s="66"/>
      <c r="M73" s="42">
        <f t="shared" ref="M73:AF73" si="55">(M71*$J71)+(M72*$J72)</f>
        <v>8.0862698074874046</v>
      </c>
      <c r="N73" s="42">
        <f t="shared" si="55"/>
        <v>0.1311125624769007</v>
      </c>
      <c r="O73" s="42">
        <f t="shared" si="55"/>
        <v>13.48874637322232</v>
      </c>
      <c r="P73" s="42">
        <f t="shared" si="55"/>
        <v>1.8326139733602542</v>
      </c>
      <c r="Q73" s="42">
        <f t="shared" si="55"/>
        <v>0.39144761474052431</v>
      </c>
      <c r="R73" s="42">
        <f t="shared" si="55"/>
        <v>1.066503474713548</v>
      </c>
      <c r="S73" s="42">
        <f t="shared" si="55"/>
        <v>0.12442685715047842</v>
      </c>
      <c r="T73" s="42">
        <f t="shared" si="55"/>
        <v>0.33883107764844661</v>
      </c>
      <c r="U73" s="42">
        <f t="shared" si="55"/>
        <v>2.4424413236441955E-2</v>
      </c>
      <c r="V73" s="42">
        <f t="shared" si="55"/>
        <v>84.859091181261221</v>
      </c>
      <c r="W73" s="42">
        <f t="shared" si="55"/>
        <v>0.1630296332154719</v>
      </c>
      <c r="X73" s="42">
        <f t="shared" si="55"/>
        <v>2.643398437034288E-3</v>
      </c>
      <c r="Y73" s="42">
        <f t="shared" si="55"/>
        <v>0.27195053171819195</v>
      </c>
      <c r="Z73" s="42">
        <f t="shared" si="55"/>
        <v>3.6947862366134156E-2</v>
      </c>
      <c r="AA73" s="42">
        <f t="shared" si="55"/>
        <v>7.892089006865409E-3</v>
      </c>
      <c r="AB73" s="42">
        <f t="shared" si="55"/>
        <v>2.1502086183740884E-2</v>
      </c>
      <c r="AC73" s="42">
        <f t="shared" si="55"/>
        <v>2.5086059909370652E-3</v>
      </c>
      <c r="AD73" s="42">
        <f t="shared" si="55"/>
        <v>6.8312717267831986E-3</v>
      </c>
      <c r="AE73" s="42">
        <f t="shared" si="55"/>
        <v>4.9242768621858795E-4</v>
      </c>
      <c r="AF73" s="42">
        <f t="shared" si="55"/>
        <v>1.7108687738157506</v>
      </c>
      <c r="AG73">
        <f t="shared" si="36"/>
        <v>7.0490659098334003</v>
      </c>
      <c r="AH73">
        <f t="shared" si="36"/>
        <v>0.11429510967480315</v>
      </c>
      <c r="AI73">
        <f t="shared" si="36"/>
        <v>11.758581458391246</v>
      </c>
      <c r="AJ73">
        <f t="shared" si="36"/>
        <v>1.5975495491798453</v>
      </c>
      <c r="AK73">
        <f t="shared" si="36"/>
        <v>0.34123769083218602</v>
      </c>
      <c r="AL73">
        <f t="shared" si="33"/>
        <v>0.92970596644710657</v>
      </c>
      <c r="AM73">
        <f t="shared" si="33"/>
        <v>0.1084669616384815</v>
      </c>
      <c r="AN73">
        <f t="shared" si="33"/>
        <v>0.29537013425303005</v>
      </c>
      <c r="AO73">
        <f t="shared" si="33"/>
        <v>2.129155999139036E-2</v>
      </c>
      <c r="AP73">
        <f t="shared" si="33"/>
        <v>73.974445699473932</v>
      </c>
    </row>
    <row r="74" spans="1:42" customFormat="1">
      <c r="A74" s="12">
        <v>117</v>
      </c>
      <c r="B74" s="10" t="s">
        <v>139</v>
      </c>
      <c r="C74" s="12" t="s">
        <v>288</v>
      </c>
      <c r="D74" s="12">
        <v>1</v>
      </c>
      <c r="E74" s="13">
        <v>1</v>
      </c>
      <c r="F74" s="14" t="s">
        <v>145</v>
      </c>
      <c r="G74" s="12" t="s">
        <v>146</v>
      </c>
      <c r="H74" s="63">
        <v>43.09</v>
      </c>
      <c r="I74" s="64">
        <v>37798.245614035091</v>
      </c>
      <c r="J74" s="12">
        <f>H74/H76</f>
        <v>4.5026593799308248E-2</v>
      </c>
      <c r="K74" s="65">
        <v>1.8000000000000148E-2</v>
      </c>
      <c r="L74" s="66">
        <f t="shared" si="54"/>
        <v>4.9099999999999993</v>
      </c>
      <c r="M74" s="46">
        <v>7.7722729920000004</v>
      </c>
      <c r="N74" s="46">
        <v>0.1199578566</v>
      </c>
      <c r="O74" s="46">
        <v>8.2357598599999999</v>
      </c>
      <c r="P74" s="46">
        <v>1.6586708139999999</v>
      </c>
      <c r="Q74" s="46">
        <v>1.3935822099999999</v>
      </c>
      <c r="R74" s="46">
        <v>0.70705039979999995</v>
      </c>
      <c r="S74" s="46">
        <v>6.3743836849999999E-2</v>
      </c>
      <c r="T74" s="46">
        <v>0.48671331909999999</v>
      </c>
      <c r="U74" s="46">
        <v>0.27860325159999999</v>
      </c>
      <c r="V74" s="46">
        <v>57.898773499999997</v>
      </c>
      <c r="W74" s="10">
        <f t="shared" ref="W74:AF75" si="56">M74*0.1/$L74</f>
        <v>0.1582947656211813</v>
      </c>
      <c r="X74" s="10">
        <f t="shared" si="56"/>
        <v>2.4431335356415486E-3</v>
      </c>
      <c r="Y74" s="10">
        <f t="shared" si="56"/>
        <v>0.16773441670061104</v>
      </c>
      <c r="Z74" s="10">
        <f t="shared" si="56"/>
        <v>3.378148297352343E-2</v>
      </c>
      <c r="AA74" s="10">
        <f t="shared" si="56"/>
        <v>2.8382529735234221E-2</v>
      </c>
      <c r="AB74" s="10">
        <f t="shared" si="56"/>
        <v>1.4400211808553973E-2</v>
      </c>
      <c r="AC74" s="10">
        <f t="shared" si="56"/>
        <v>1.2982451496945013E-3</v>
      </c>
      <c r="AD74" s="10">
        <f t="shared" si="56"/>
        <v>9.9126948900203696E-3</v>
      </c>
      <c r="AE74" s="10">
        <f t="shared" si="56"/>
        <v>5.6742006435845224E-3</v>
      </c>
      <c r="AF74" s="10">
        <f t="shared" si="56"/>
        <v>1.1792010896130349</v>
      </c>
      <c r="AG74">
        <f t="shared" si="36"/>
        <v>5.9832644303655291</v>
      </c>
      <c r="AH74">
        <f t="shared" si="36"/>
        <v>9.2346161448065206E-2</v>
      </c>
      <c r="AI74">
        <f t="shared" si="36"/>
        <v>6.340066680376605</v>
      </c>
      <c r="AJ74">
        <f t="shared" si="36"/>
        <v>1.2768807906395832</v>
      </c>
      <c r="AK74">
        <f t="shared" si="36"/>
        <v>1.0728098300800375</v>
      </c>
      <c r="AL74">
        <f t="shared" si="33"/>
        <v>0.54430274283385149</v>
      </c>
      <c r="AM74">
        <f t="shared" si="33"/>
        <v>4.9071389035382516E-2</v>
      </c>
      <c r="AN74">
        <f t="shared" si="33"/>
        <v>0.37468247614998051</v>
      </c>
      <c r="AO74">
        <f t="shared" si="33"/>
        <v>0.21447482958952377</v>
      </c>
      <c r="AP74">
        <f t="shared" si="33"/>
        <v>44.571732413531294</v>
      </c>
    </row>
    <row r="75" spans="1:42" customFormat="1">
      <c r="A75" s="12">
        <v>107</v>
      </c>
      <c r="B75" s="10" t="s">
        <v>139</v>
      </c>
      <c r="C75" s="12" t="s">
        <v>288</v>
      </c>
      <c r="D75" s="12">
        <v>1</v>
      </c>
      <c r="E75" s="13">
        <v>1</v>
      </c>
      <c r="F75" s="14" t="s">
        <v>147</v>
      </c>
      <c r="G75" s="12" t="s">
        <v>148</v>
      </c>
      <c r="H75" s="63">
        <v>913.9</v>
      </c>
      <c r="I75" s="64">
        <v>112729.73973109659</v>
      </c>
      <c r="J75" s="12">
        <f>H75/H76</f>
        <v>0.95497340620069171</v>
      </c>
      <c r="K75" s="65">
        <v>1.8000000000000148E-2</v>
      </c>
      <c r="L75" s="66">
        <f t="shared" si="54"/>
        <v>4.9099999999999993</v>
      </c>
      <c r="M75" s="46">
        <v>8.2784701680000001</v>
      </c>
      <c r="N75" s="46">
        <v>0.22514155420000001</v>
      </c>
      <c r="O75" s="46">
        <v>6.848796814</v>
      </c>
      <c r="P75" s="46">
        <v>0.5594892105</v>
      </c>
      <c r="Q75" s="46">
        <v>1.95558985</v>
      </c>
      <c r="R75" s="46">
        <v>0.6560238062</v>
      </c>
      <c r="S75" s="46">
        <v>0.28277967180000002</v>
      </c>
      <c r="T75" s="46">
        <v>0.49490249749999998</v>
      </c>
      <c r="U75" s="46">
        <v>0.9566619583</v>
      </c>
      <c r="V75" s="46">
        <v>43.857433239999999</v>
      </c>
      <c r="W75" s="10">
        <f t="shared" si="56"/>
        <v>0.16860428040733202</v>
      </c>
      <c r="X75" s="10">
        <f t="shared" si="56"/>
        <v>4.5853677026476587E-3</v>
      </c>
      <c r="Y75" s="10">
        <f t="shared" si="56"/>
        <v>0.13948669682281062</v>
      </c>
      <c r="Z75" s="10">
        <f t="shared" si="56"/>
        <v>1.1394892270875766E-2</v>
      </c>
      <c r="AA75" s="10">
        <f t="shared" si="56"/>
        <v>3.9828713849287177E-2</v>
      </c>
      <c r="AB75" s="10">
        <f t="shared" si="56"/>
        <v>1.3360973649694503E-2</v>
      </c>
      <c r="AC75" s="10">
        <f t="shared" si="56"/>
        <v>5.7592601181262739E-3</v>
      </c>
      <c r="AD75" s="10">
        <f t="shared" si="56"/>
        <v>1.0079480600814665E-2</v>
      </c>
      <c r="AE75" s="10">
        <f t="shared" si="56"/>
        <v>1.948395027087577E-2</v>
      </c>
      <c r="AF75" s="10">
        <f t="shared" si="56"/>
        <v>0.89322674623217935</v>
      </c>
      <c r="AG75">
        <f t="shared" si="36"/>
        <v>19.006716647867368</v>
      </c>
      <c r="AH75">
        <f t="shared" si="36"/>
        <v>0.51690730769084692</v>
      </c>
      <c r="AI75">
        <f t="shared" si="36"/>
        <v>15.724299028785818</v>
      </c>
      <c r="AJ75">
        <f t="shared" si="36"/>
        <v>1.2845432399597094</v>
      </c>
      <c r="AK75">
        <f t="shared" si="36"/>
        <v>4.4898805460544651</v>
      </c>
      <c r="AL75">
        <f t="shared" si="33"/>
        <v>1.506179082084101</v>
      </c>
      <c r="AM75">
        <f t="shared" si="33"/>
        <v>0.64923989416005945</v>
      </c>
      <c r="AN75">
        <f t="shared" si="33"/>
        <v>1.1362572247544742</v>
      </c>
      <c r="AO75">
        <f t="shared" si="33"/>
        <v>2.1964206429694544</v>
      </c>
      <c r="AP75">
        <f t="shared" si="33"/>
        <v>100.69321862360785</v>
      </c>
    </row>
    <row r="76" spans="1:42" customFormat="1">
      <c r="A76" s="12"/>
      <c r="B76" s="10" t="s">
        <v>139</v>
      </c>
      <c r="C76" s="12" t="s">
        <v>288</v>
      </c>
      <c r="D76" s="12">
        <v>1</v>
      </c>
      <c r="E76" s="13">
        <v>1</v>
      </c>
      <c r="F76" s="14" t="s">
        <v>145</v>
      </c>
      <c r="G76" s="41" t="s">
        <v>33</v>
      </c>
      <c r="H76" s="67">
        <f>SUM(H74:H75)</f>
        <v>956.99</v>
      </c>
      <c r="I76" s="68">
        <v>118044.89946959418</v>
      </c>
      <c r="J76" s="69"/>
      <c r="K76" s="65"/>
      <c r="L76" s="66"/>
      <c r="M76" s="42">
        <f t="shared" ref="M76:AF76" si="57">(M74*$J74)+(M75*$J75)</f>
        <v>8.2556778333738912</v>
      </c>
      <c r="N76" s="42">
        <f t="shared" si="57"/>
        <v>0.2204054905738555</v>
      </c>
      <c r="O76" s="42">
        <f t="shared" si="57"/>
        <v>6.9112470356868929</v>
      </c>
      <c r="P76" s="42">
        <f t="shared" si="57"/>
        <v>0.60898161407246687</v>
      </c>
      <c r="Q76" s="42">
        <f t="shared" si="57"/>
        <v>1.9302845602816119</v>
      </c>
      <c r="R76" s="42">
        <f t="shared" si="57"/>
        <v>0.65832135990298957</v>
      </c>
      <c r="S76" s="42">
        <f t="shared" si="57"/>
        <v>0.27291723423221403</v>
      </c>
      <c r="T76" s="42">
        <f t="shared" si="57"/>
        <v>0.49453376669063309</v>
      </c>
      <c r="U76" s="42">
        <f t="shared" si="57"/>
        <v>0.92613128434133474</v>
      </c>
      <c r="V76" s="42">
        <f t="shared" si="57"/>
        <v>44.489666964284893</v>
      </c>
      <c r="W76" s="42">
        <f t="shared" si="57"/>
        <v>0.16814007807278805</v>
      </c>
      <c r="X76" s="42">
        <f t="shared" si="57"/>
        <v>4.4889101949868743E-3</v>
      </c>
      <c r="Y76" s="42">
        <f t="shared" si="57"/>
        <v>0.14075859543150498</v>
      </c>
      <c r="Z76" s="42">
        <f t="shared" si="57"/>
        <v>1.2402884196995253E-2</v>
      </c>
      <c r="AA76" s="42">
        <f t="shared" si="57"/>
        <v>3.9313331166631618E-2</v>
      </c>
      <c r="AB76" s="42">
        <f t="shared" si="57"/>
        <v>1.340776700413421E-2</v>
      </c>
      <c r="AC76" s="42">
        <f t="shared" si="57"/>
        <v>5.5583958092100625E-3</v>
      </c>
      <c r="AD76" s="42">
        <f t="shared" si="57"/>
        <v>1.0071970808363201E-2</v>
      </c>
      <c r="AE76" s="42">
        <f t="shared" si="57"/>
        <v>1.8862144283937579E-2</v>
      </c>
      <c r="AF76" s="42">
        <f t="shared" si="57"/>
        <v>0.90610319682861307</v>
      </c>
      <c r="AG76">
        <f t="shared" si="36"/>
        <v>19.84807861291198</v>
      </c>
      <c r="AH76">
        <f t="shared" si="36"/>
        <v>0.52989295269526204</v>
      </c>
      <c r="AI76">
        <f t="shared" si="36"/>
        <v>16.615834247193284</v>
      </c>
      <c r="AJ76">
        <f t="shared" si="36"/>
        <v>1.4640972181673231</v>
      </c>
      <c r="AK76">
        <f t="shared" si="36"/>
        <v>4.6407382253798932</v>
      </c>
      <c r="AL76">
        <f t="shared" si="33"/>
        <v>1.5827185081147648</v>
      </c>
      <c r="AM76">
        <f t="shared" si="33"/>
        <v>0.65614027451041546</v>
      </c>
      <c r="AN76">
        <f t="shared" si="33"/>
        <v>1.1889447815339214</v>
      </c>
      <c r="AO76">
        <f t="shared" si="33"/>
        <v>2.2265799257783918</v>
      </c>
      <c r="AP76">
        <f t="shared" si="33"/>
        <v>106.96086077871153</v>
      </c>
    </row>
    <row r="77" spans="1:42" customFormat="1">
      <c r="A77" s="12">
        <v>22</v>
      </c>
      <c r="B77" s="10" t="s">
        <v>139</v>
      </c>
      <c r="C77" s="12" t="s">
        <v>288</v>
      </c>
      <c r="D77" s="12">
        <v>1</v>
      </c>
      <c r="E77" s="12">
        <v>1</v>
      </c>
      <c r="F77" s="12" t="s">
        <v>149</v>
      </c>
      <c r="G77" s="12" t="s">
        <v>146</v>
      </c>
      <c r="H77" s="63">
        <v>117.45</v>
      </c>
      <c r="I77" s="64">
        <v>103026.31578947369</v>
      </c>
      <c r="J77" s="12">
        <f>H77/H79</f>
        <v>6.9081733483907407E-2</v>
      </c>
      <c r="K77" s="65">
        <v>4.000000000000092E-3</v>
      </c>
      <c r="L77" s="66">
        <f t="shared" si="54"/>
        <v>4.9799999999999995</v>
      </c>
      <c r="M77" s="12">
        <v>9.8469943660000006</v>
      </c>
      <c r="N77" s="12">
        <v>0.1880840848</v>
      </c>
      <c r="O77" s="12">
        <v>3.8182437239999998</v>
      </c>
      <c r="P77" s="12">
        <v>1.7356867659999999</v>
      </c>
      <c r="Q77" s="12">
        <v>3.001570471</v>
      </c>
      <c r="R77" s="12">
        <v>0.38302792930000001</v>
      </c>
      <c r="S77" s="12">
        <v>0.24215054899999999</v>
      </c>
      <c r="T77" s="12">
        <v>0.48379758830000003</v>
      </c>
      <c r="U77" s="12">
        <v>0.69080261050000002</v>
      </c>
      <c r="V77" s="12">
        <v>29.317649230000001</v>
      </c>
      <c r="W77" s="10">
        <f t="shared" ref="W77:AF78" si="58">M77*0.1/$L77</f>
        <v>0.19773081056224903</v>
      </c>
      <c r="X77" s="10">
        <f t="shared" si="58"/>
        <v>3.7767888514056228E-3</v>
      </c>
      <c r="Y77" s="10">
        <f t="shared" si="58"/>
        <v>7.667156072289158E-2</v>
      </c>
      <c r="Z77" s="10">
        <f t="shared" si="58"/>
        <v>3.4853147911646593E-2</v>
      </c>
      <c r="AA77" s="10">
        <f t="shared" si="58"/>
        <v>6.027249941767069E-2</v>
      </c>
      <c r="AB77" s="10">
        <f t="shared" si="58"/>
        <v>7.6913238815261055E-3</v>
      </c>
      <c r="AC77" s="10">
        <f t="shared" si="58"/>
        <v>4.8624608232931731E-3</v>
      </c>
      <c r="AD77" s="10">
        <f t="shared" si="58"/>
        <v>9.7148110100401634E-3</v>
      </c>
      <c r="AE77" s="10">
        <f t="shared" si="58"/>
        <v>1.3871538363453818E-2</v>
      </c>
      <c r="AF77" s="10">
        <f t="shared" si="58"/>
        <v>0.58870781586345389</v>
      </c>
      <c r="AG77">
        <f t="shared" si="36"/>
        <v>20.371476930294868</v>
      </c>
      <c r="AH77">
        <f t="shared" si="36"/>
        <v>0.38910864087507935</v>
      </c>
      <c r="AI77">
        <f t="shared" si="36"/>
        <v>7.8991884271084354</v>
      </c>
      <c r="AJ77">
        <f t="shared" si="36"/>
        <v>3.5907914230025377</v>
      </c>
      <c r="AK77">
        <f t="shared" si="36"/>
        <v>6.2096535584258099</v>
      </c>
      <c r="AL77">
        <f t="shared" si="33"/>
        <v>0.79240876305722907</v>
      </c>
      <c r="AM77">
        <f t="shared" si="33"/>
        <v>0.50096142429454671</v>
      </c>
      <c r="AN77">
        <f t="shared" si="33"/>
        <v>1.0008811869554539</v>
      </c>
      <c r="AO77">
        <f t="shared" si="33"/>
        <v>1.4291334919189922</v>
      </c>
      <c r="AP77">
        <f t="shared" si="33"/>
        <v>60.652397344879532</v>
      </c>
    </row>
    <row r="78" spans="1:42" customFormat="1">
      <c r="A78" s="12">
        <v>42</v>
      </c>
      <c r="B78" s="10" t="s">
        <v>139</v>
      </c>
      <c r="C78" s="12" t="s">
        <v>288</v>
      </c>
      <c r="D78" s="12">
        <v>1</v>
      </c>
      <c r="E78" s="12">
        <v>1</v>
      </c>
      <c r="F78" s="12" t="s">
        <v>150</v>
      </c>
      <c r="G78" s="12" t="s">
        <v>143</v>
      </c>
      <c r="H78" s="63">
        <v>1582.7099999999998</v>
      </c>
      <c r="I78" s="64">
        <v>195227.5811027507</v>
      </c>
      <c r="J78" s="12">
        <f>H78/H79</f>
        <v>0.93091826651609255</v>
      </c>
      <c r="K78" s="65">
        <v>4.000000000000092E-3</v>
      </c>
      <c r="L78" s="66">
        <f t="shared" si="54"/>
        <v>4.9799999999999995</v>
      </c>
      <c r="M78" s="12">
        <v>5.3364284169999996</v>
      </c>
      <c r="N78" s="12">
        <v>0.16475817309999999</v>
      </c>
      <c r="O78" s="12">
        <v>2.2539532690000001</v>
      </c>
      <c r="P78" s="12">
        <v>0.65394961129999996</v>
      </c>
      <c r="Q78" s="12">
        <v>0.89866434009999996</v>
      </c>
      <c r="R78" s="12">
        <v>0.17545250840000001</v>
      </c>
      <c r="S78" s="12">
        <v>0.1194992799</v>
      </c>
      <c r="T78" s="12">
        <v>0.36264452130000002</v>
      </c>
      <c r="U78" s="12">
        <v>0.80683802849999997</v>
      </c>
      <c r="V78" s="12">
        <v>17.048821499999999</v>
      </c>
      <c r="W78" s="10">
        <f t="shared" si="58"/>
        <v>0.10715719712851406</v>
      </c>
      <c r="X78" s="10">
        <f t="shared" si="58"/>
        <v>3.308397050200803E-3</v>
      </c>
      <c r="Y78" s="10">
        <f t="shared" si="58"/>
        <v>4.5260105803212859E-2</v>
      </c>
      <c r="Z78" s="10">
        <f t="shared" si="58"/>
        <v>1.3131518299196789E-2</v>
      </c>
      <c r="AA78" s="10">
        <f t="shared" si="58"/>
        <v>1.8045468676706828E-2</v>
      </c>
      <c r="AB78" s="10">
        <f t="shared" si="58"/>
        <v>3.523142738955824E-3</v>
      </c>
      <c r="AC78" s="10">
        <f t="shared" si="58"/>
        <v>2.3995839337349403E-3</v>
      </c>
      <c r="AD78" s="10">
        <f t="shared" si="58"/>
        <v>7.2820185000000018E-3</v>
      </c>
      <c r="AE78" s="10">
        <f t="shared" si="58"/>
        <v>1.6201566837349399E-2</v>
      </c>
      <c r="AF78" s="10">
        <f t="shared" si="58"/>
        <v>0.34234581325301205</v>
      </c>
      <c r="AG78">
        <f t="shared" si="36"/>
        <v>20.920040393150423</v>
      </c>
      <c r="AH78">
        <f t="shared" si="36"/>
        <v>0.64589035343817836</v>
      </c>
      <c r="AI78">
        <f t="shared" si="36"/>
        <v>8.8360209764158153</v>
      </c>
      <c r="AJ78">
        <f t="shared" si="36"/>
        <v>2.5636345537586962</v>
      </c>
      <c r="AK78">
        <f t="shared" si="36"/>
        <v>3.5229731996189297</v>
      </c>
      <c r="AL78">
        <f t="shared" si="33"/>
        <v>0.68781463480606531</v>
      </c>
      <c r="AM78">
        <f t="shared" si="33"/>
        <v>0.46846496703609564</v>
      </c>
      <c r="AN78">
        <f t="shared" si="33"/>
        <v>1.4216508573004814</v>
      </c>
      <c r="AO78">
        <f t="shared" si="33"/>
        <v>3.1629927037302661</v>
      </c>
      <c r="AP78">
        <f t="shared" si="33"/>
        <v>66.835345022039562</v>
      </c>
    </row>
    <row r="79" spans="1:42" customFormat="1">
      <c r="A79" s="12"/>
      <c r="B79" s="10" t="s">
        <v>139</v>
      </c>
      <c r="C79" s="12" t="s">
        <v>288</v>
      </c>
      <c r="D79" s="12">
        <v>1</v>
      </c>
      <c r="E79" s="12">
        <v>1</v>
      </c>
      <c r="F79" s="12" t="s">
        <v>150</v>
      </c>
      <c r="G79" s="41" t="s">
        <v>33</v>
      </c>
      <c r="H79" s="67">
        <f>SUM(H77:H78)</f>
        <v>1700.1599999999999</v>
      </c>
      <c r="I79" s="68">
        <v>209715.06105834464</v>
      </c>
      <c r="J79" s="69"/>
      <c r="K79" s="65"/>
      <c r="L79" s="66"/>
      <c r="M79" s="42">
        <f t="shared" ref="M79:AF79" si="59">(M77*$J77)+(M78*$J78)</f>
        <v>5.6480261317504059</v>
      </c>
      <c r="N79" s="42">
        <f t="shared" si="59"/>
        <v>0.16636956751532853</v>
      </c>
      <c r="O79" s="42">
        <f t="shared" si="59"/>
        <v>2.3620171653037301</v>
      </c>
      <c r="P79" s="42">
        <f t="shared" si="59"/>
        <v>0.72867788912062559</v>
      </c>
      <c r="Q79" s="42">
        <f t="shared" si="59"/>
        <v>1.0439367409765086</v>
      </c>
      <c r="R79" s="42">
        <f t="shared" si="59"/>
        <v>0.18979217830442369</v>
      </c>
      <c r="S79" s="42">
        <f t="shared" si="59"/>
        <v>0.1279722421834292</v>
      </c>
      <c r="T79" s="42">
        <f t="shared" si="59"/>
        <v>0.37101398518525197</v>
      </c>
      <c r="U79" s="42">
        <f t="shared" si="59"/>
        <v>0.79882210067903014</v>
      </c>
      <c r="V79" s="42">
        <f t="shared" si="59"/>
        <v>17.89637338740383</v>
      </c>
      <c r="W79" s="42">
        <f t="shared" si="59"/>
        <v>0.11341417935241778</v>
      </c>
      <c r="X79" s="42">
        <f t="shared" si="59"/>
        <v>3.3407543677776816E-3</v>
      </c>
      <c r="Y79" s="42">
        <f t="shared" si="59"/>
        <v>4.7430063560315872E-2</v>
      </c>
      <c r="Z79" s="42">
        <f t="shared" si="59"/>
        <v>1.4632086126920197E-2</v>
      </c>
      <c r="AA79" s="42">
        <f t="shared" si="59"/>
        <v>2.0962585160170858E-2</v>
      </c>
      <c r="AB79" s="42">
        <f t="shared" si="59"/>
        <v>3.8110879177595128E-3</v>
      </c>
      <c r="AC79" s="42">
        <f t="shared" si="59"/>
        <v>2.5697237386230771E-3</v>
      </c>
      <c r="AD79" s="42">
        <f t="shared" si="59"/>
        <v>7.4500800238002426E-3</v>
      </c>
      <c r="AE79" s="42">
        <f t="shared" si="59"/>
        <v>1.6040604431305828E-2</v>
      </c>
      <c r="AF79" s="42">
        <f t="shared" si="59"/>
        <v>0.35936492745790827</v>
      </c>
      <c r="AG79">
        <f t="shared" si="36"/>
        <v>23.784661547774345</v>
      </c>
      <c r="AH79">
        <f t="shared" si="36"/>
        <v>0.7006065062194281</v>
      </c>
      <c r="AI79">
        <f t="shared" si="36"/>
        <v>9.9467986755528113</v>
      </c>
      <c r="AJ79">
        <f t="shared" si="36"/>
        <v>3.0685688355180267</v>
      </c>
      <c r="AK79">
        <f t="shared" si="36"/>
        <v>4.3961698268059806</v>
      </c>
      <c r="AL79">
        <f t="shared" si="33"/>
        <v>0.79924253537165579</v>
      </c>
      <c r="AM79">
        <f t="shared" si="33"/>
        <v>0.53890977074841628</v>
      </c>
      <c r="AN79">
        <f t="shared" si="33"/>
        <v>1.5623939870808214</v>
      </c>
      <c r="AO79">
        <f t="shared" si="33"/>
        <v>3.3639563377240553</v>
      </c>
      <c r="AP79">
        <f t="shared" si="33"/>
        <v>75.364237704062816</v>
      </c>
    </row>
    <row r="80" spans="1:42" customFormat="1">
      <c r="A80" s="12">
        <v>23</v>
      </c>
      <c r="B80" s="10" t="s">
        <v>139</v>
      </c>
      <c r="C80" s="12" t="s">
        <v>288</v>
      </c>
      <c r="D80" s="12">
        <v>1</v>
      </c>
      <c r="E80" s="12">
        <v>1</v>
      </c>
      <c r="F80" s="12" t="s">
        <v>151</v>
      </c>
      <c r="G80" s="12" t="s">
        <v>141</v>
      </c>
      <c r="H80" s="63">
        <v>135.06</v>
      </c>
      <c r="I80" s="64">
        <v>118473.68421052632</v>
      </c>
      <c r="J80" s="12">
        <f>H80/H82</f>
        <v>0.13622472136769379</v>
      </c>
      <c r="K80" s="65">
        <v>3.0000000000001137E-3</v>
      </c>
      <c r="L80" s="66">
        <f t="shared" si="54"/>
        <v>4.9849999999999994</v>
      </c>
      <c r="M80" s="12">
        <v>3.3213350859999999</v>
      </c>
      <c r="N80" s="12">
        <v>0.16127647580000001</v>
      </c>
      <c r="O80" s="12">
        <v>2.6528344979999998</v>
      </c>
      <c r="P80" s="12">
        <v>0.2203139462</v>
      </c>
      <c r="Q80" s="12">
        <v>0.32934763649999999</v>
      </c>
      <c r="R80" s="12">
        <v>0.13828839470000001</v>
      </c>
      <c r="S80" s="12">
        <v>0.1214637311</v>
      </c>
      <c r="T80" s="12">
        <v>0.32577651949999997</v>
      </c>
      <c r="U80" s="12">
        <v>0.66413766360000004</v>
      </c>
      <c r="V80" s="12">
        <v>12.501381569999999</v>
      </c>
      <c r="W80" s="10">
        <f t="shared" ref="W80:AF81" si="60">M80*0.1/$L80</f>
        <v>6.6626581464393195E-2</v>
      </c>
      <c r="X80" s="10">
        <f t="shared" si="60"/>
        <v>3.2352352216649958E-3</v>
      </c>
      <c r="Y80" s="10">
        <f t="shared" si="60"/>
        <v>5.3216338976930802E-2</v>
      </c>
      <c r="Z80" s="10">
        <f t="shared" si="60"/>
        <v>4.4195375366098306E-3</v>
      </c>
      <c r="AA80" s="10">
        <f t="shared" si="60"/>
        <v>6.6067730491474429E-3</v>
      </c>
      <c r="AB80" s="10">
        <f t="shared" si="60"/>
        <v>2.7740901644934812E-3</v>
      </c>
      <c r="AC80" s="10">
        <f t="shared" si="60"/>
        <v>2.4365843751253764E-3</v>
      </c>
      <c r="AD80" s="10">
        <f t="shared" si="60"/>
        <v>6.5351357973921775E-3</v>
      </c>
      <c r="AE80" s="10">
        <f t="shared" si="60"/>
        <v>1.3322721436308929E-2</v>
      </c>
      <c r="AF80" s="10">
        <f t="shared" si="60"/>
        <v>0.25077997131394186</v>
      </c>
      <c r="AG80">
        <f t="shared" si="36"/>
        <v>7.8934965724394264</v>
      </c>
      <c r="AH80">
        <f t="shared" si="36"/>
        <v>0.38329023599831086</v>
      </c>
      <c r="AI80">
        <f t="shared" si="36"/>
        <v>6.304735738793223</v>
      </c>
      <c r="AJ80">
        <f t="shared" si="36"/>
        <v>0.52359889446888053</v>
      </c>
      <c r="AK80">
        <f t="shared" si="36"/>
        <v>0.78272874387531022</v>
      </c>
      <c r="AL80">
        <f t="shared" si="33"/>
        <v>0.32865668211972771</v>
      </c>
      <c r="AM80">
        <f t="shared" si="33"/>
        <v>0.28867112781090648</v>
      </c>
      <c r="AN80">
        <f t="shared" si="33"/>
        <v>0.77424161473314701</v>
      </c>
      <c r="AO80">
        <f t="shared" si="33"/>
        <v>1.5783918922700737</v>
      </c>
      <c r="AP80">
        <f t="shared" si="33"/>
        <v>29.710827127772799</v>
      </c>
    </row>
    <row r="81" spans="1:42" customFormat="1">
      <c r="A81" s="12">
        <v>43</v>
      </c>
      <c r="B81" s="10" t="s">
        <v>139</v>
      </c>
      <c r="C81" s="12" t="s">
        <v>288</v>
      </c>
      <c r="D81" s="12">
        <v>1</v>
      </c>
      <c r="E81" s="12">
        <v>1</v>
      </c>
      <c r="F81" s="12" t="s">
        <v>151</v>
      </c>
      <c r="G81" s="12" t="s">
        <v>148</v>
      </c>
      <c r="H81" s="63">
        <v>856.39</v>
      </c>
      <c r="I81" s="64">
        <v>105635.87023559886</v>
      </c>
      <c r="J81" s="12">
        <f>H81/H82</f>
        <v>0.86377527863230619</v>
      </c>
      <c r="K81" s="65">
        <v>3.0000000000001137E-3</v>
      </c>
      <c r="L81" s="66">
        <f t="shared" si="54"/>
        <v>4.9849999999999994</v>
      </c>
      <c r="M81" s="12">
        <v>2.6054337200000002</v>
      </c>
      <c r="N81" s="12">
        <v>0.1544990212</v>
      </c>
      <c r="O81" s="12">
        <v>3.5154789809999998</v>
      </c>
      <c r="P81" s="12">
        <v>0.2508447694</v>
      </c>
      <c r="Q81" s="12">
        <v>1.8440584790000001</v>
      </c>
      <c r="R81" s="12">
        <v>0.37545985170000001</v>
      </c>
      <c r="S81" s="12">
        <v>0.17848915709999999</v>
      </c>
      <c r="T81" s="12">
        <v>0.64137256040000001</v>
      </c>
      <c r="U81" s="12">
        <v>0.83418247960000003</v>
      </c>
      <c r="V81" s="12">
        <v>13.965002070000001</v>
      </c>
      <c r="W81" s="10">
        <f t="shared" si="60"/>
        <v>5.2265470812437327E-2</v>
      </c>
      <c r="X81" s="10">
        <f t="shared" si="60"/>
        <v>3.0992782587763294E-3</v>
      </c>
      <c r="Y81" s="10">
        <f t="shared" si="60"/>
        <v>7.0521143049147444E-2</v>
      </c>
      <c r="Z81" s="10">
        <f t="shared" si="60"/>
        <v>5.0319913620862598E-3</v>
      </c>
      <c r="AA81" s="10">
        <f t="shared" si="60"/>
        <v>3.6992146018054173E-2</v>
      </c>
      <c r="AB81" s="10">
        <f t="shared" si="60"/>
        <v>7.5317924112337032E-3</v>
      </c>
      <c r="AC81" s="10">
        <f t="shared" si="60"/>
        <v>3.5805247161484455E-3</v>
      </c>
      <c r="AD81" s="10">
        <f t="shared" si="60"/>
        <v>1.2866049356068207E-2</v>
      </c>
      <c r="AE81" s="10">
        <f t="shared" si="60"/>
        <v>1.6733851145436313E-2</v>
      </c>
      <c r="AF81" s="10">
        <f t="shared" si="60"/>
        <v>0.28014046278836513</v>
      </c>
      <c r="AG81">
        <f t="shared" si="36"/>
        <v>5.5211084925451095</v>
      </c>
      <c r="AH81">
        <f t="shared" si="36"/>
        <v>0.32739495596810914</v>
      </c>
      <c r="AI81">
        <f t="shared" si="36"/>
        <v>7.449562316005844</v>
      </c>
      <c r="AJ81">
        <f t="shared" si="36"/>
        <v>0.53155878655199851</v>
      </c>
      <c r="AK81">
        <f t="shared" si="36"/>
        <v>3.9076975364994961</v>
      </c>
      <c r="AL81">
        <f t="shared" si="33"/>
        <v>0.79562744579455169</v>
      </c>
      <c r="AM81">
        <f t="shared" si="33"/>
        <v>0.37823184429041162</v>
      </c>
      <c r="AN81">
        <f t="shared" si="33"/>
        <v>1.3591163202224315</v>
      </c>
      <c r="AO81">
        <f t="shared" si="33"/>
        <v>1.7676949281411378</v>
      </c>
      <c r="AP81">
        <f t="shared" si="33"/>
        <v>29.592881574852353</v>
      </c>
    </row>
    <row r="82" spans="1:42" customFormat="1">
      <c r="A82" s="12"/>
      <c r="B82" s="10" t="s">
        <v>139</v>
      </c>
      <c r="C82" s="12" t="s">
        <v>288</v>
      </c>
      <c r="D82" s="12">
        <v>1</v>
      </c>
      <c r="E82" s="12">
        <v>1</v>
      </c>
      <c r="F82" s="12" t="s">
        <v>151</v>
      </c>
      <c r="G82" s="41" t="s">
        <v>33</v>
      </c>
      <c r="H82" s="67">
        <f>SUM(H80:H81)</f>
        <v>991.45</v>
      </c>
      <c r="I82" s="68">
        <v>122295.54705809795</v>
      </c>
      <c r="J82" s="69"/>
      <c r="K82" s="65"/>
      <c r="L82" s="66"/>
      <c r="M82" s="42">
        <f t="shared" ref="M82:AF82" si="61">(M80*$J80)+(M81*$J81)</f>
        <v>2.7029571841101014</v>
      </c>
      <c r="N82" s="42">
        <f t="shared" si="61"/>
        <v>0.15542227806446718</v>
      </c>
      <c r="O82" s="42">
        <f t="shared" si="61"/>
        <v>3.3979654766639462</v>
      </c>
      <c r="P82" s="42">
        <f t="shared" si="61"/>
        <v>0.24668571651645366</v>
      </c>
      <c r="Q82" s="42">
        <f t="shared" si="61"/>
        <v>1.6377174165278128</v>
      </c>
      <c r="R82" s="42">
        <f t="shared" si="61"/>
        <v>0.34315123605380499</v>
      </c>
      <c r="S82" s="42">
        <f t="shared" si="61"/>
        <v>0.17072088433227595</v>
      </c>
      <c r="T82" s="42">
        <f t="shared" si="61"/>
        <v>0.59838057766365016</v>
      </c>
      <c r="U82" s="42">
        <f t="shared" si="61"/>
        <v>0.81101817192037928</v>
      </c>
      <c r="V82" s="42">
        <f t="shared" si="61"/>
        <v>13.765620775199455</v>
      </c>
      <c r="W82" s="42">
        <f t="shared" si="61"/>
        <v>5.422180910953063E-2</v>
      </c>
      <c r="X82" s="42">
        <f t="shared" si="61"/>
        <v>3.1177989581638358E-3</v>
      </c>
      <c r="Y82" s="42">
        <f t="shared" si="61"/>
        <v>6.8163800936087204E-2</v>
      </c>
      <c r="Z82" s="42">
        <f t="shared" si="61"/>
        <v>4.9485600103601549E-3</v>
      </c>
      <c r="AA82" s="42">
        <f t="shared" si="61"/>
        <v>3.28529070517114E-2</v>
      </c>
      <c r="AB82" s="42">
        <f t="shared" si="61"/>
        <v>6.8836757483210654E-3</v>
      </c>
      <c r="AC82" s="42">
        <f t="shared" si="61"/>
        <v>3.4246917619313133E-3</v>
      </c>
      <c r="AD82" s="42">
        <f t="shared" si="61"/>
        <v>1.2003622420534609E-2</v>
      </c>
      <c r="AE82" s="42">
        <f t="shared" si="61"/>
        <v>1.6269170951261371E-2</v>
      </c>
      <c r="AF82" s="42">
        <f t="shared" si="61"/>
        <v>0.27614083801804323</v>
      </c>
      <c r="AG82">
        <f t="shared" si="36"/>
        <v>6.6310858075298071</v>
      </c>
      <c r="AH82">
        <f t="shared" si="36"/>
        <v>0.38129292920581415</v>
      </c>
      <c r="AI82">
        <f t="shared" si="36"/>
        <v>8.3361293250380726</v>
      </c>
      <c r="AJ82">
        <f t="shared" si="36"/>
        <v>0.60518685361682201</v>
      </c>
      <c r="AK82">
        <f t="shared" si="36"/>
        <v>4.0177642403378897</v>
      </c>
      <c r="AL82">
        <f t="shared" si="33"/>
        <v>0.84184289141148649</v>
      </c>
      <c r="AM82">
        <f t="shared" si="33"/>
        <v>0.41882455253075129</v>
      </c>
      <c r="AN82">
        <f t="shared" si="33"/>
        <v>1.4679895705981298</v>
      </c>
      <c r="AO82">
        <f t="shared" si="33"/>
        <v>1.9896471616662252</v>
      </c>
      <c r="AP82">
        <f t="shared" si="33"/>
        <v>33.770794850498206</v>
      </c>
    </row>
    <row r="83" spans="1:42" customFormat="1">
      <c r="A83" s="57"/>
      <c r="B83" s="57" t="s">
        <v>139</v>
      </c>
      <c r="C83" s="12" t="s">
        <v>288</v>
      </c>
      <c r="D83" s="57">
        <v>1</v>
      </c>
      <c r="E83" s="57">
        <v>1</v>
      </c>
      <c r="F83" s="57"/>
      <c r="G83" s="57" t="s">
        <v>152</v>
      </c>
      <c r="H83" s="70">
        <v>404.3</v>
      </c>
      <c r="I83" s="71">
        <v>49321.906993955839</v>
      </c>
      <c r="J83" s="57">
        <f>H83/H85</f>
        <v>0.86278275714895436</v>
      </c>
      <c r="K83" s="72">
        <v>8.2500000000000906E-3</v>
      </c>
      <c r="L83" s="73">
        <f t="shared" si="54"/>
        <v>4.9587499999999993</v>
      </c>
      <c r="M83" s="57">
        <v>6.2832793459999996</v>
      </c>
      <c r="N83" s="57">
        <v>0.214045082</v>
      </c>
      <c r="O83" s="57">
        <v>4.1941738439999998</v>
      </c>
      <c r="P83" s="57">
        <v>0.46887123800000002</v>
      </c>
      <c r="Q83" s="57">
        <v>0.65039631399999998</v>
      </c>
      <c r="R83" s="57">
        <v>0.25906351500000002</v>
      </c>
      <c r="S83" s="57">
        <v>0.18437125200000001</v>
      </c>
      <c r="T83" s="57">
        <v>0.47762418699999998</v>
      </c>
      <c r="U83" s="57">
        <v>0.422852277</v>
      </c>
      <c r="V83" s="57">
        <v>33.822917169999997</v>
      </c>
      <c r="W83" s="57">
        <f t="shared" ref="W83:AF84" si="62">M83*0.1/$L83</f>
        <v>0.12671095227627932</v>
      </c>
      <c r="X83" s="57">
        <f t="shared" si="62"/>
        <v>4.3165128711872966E-3</v>
      </c>
      <c r="Y83" s="57">
        <f t="shared" si="62"/>
        <v>8.4581272377111175E-2</v>
      </c>
      <c r="Z83" s="57">
        <f t="shared" si="62"/>
        <v>9.4554320746155808E-3</v>
      </c>
      <c r="AA83" s="57">
        <f t="shared" si="62"/>
        <v>1.3116134388706834E-2</v>
      </c>
      <c r="AB83" s="57">
        <f t="shared" si="62"/>
        <v>5.2243713637509471E-3</v>
      </c>
      <c r="AC83" s="57">
        <f t="shared" si="62"/>
        <v>3.7180993597176718E-3</v>
      </c>
      <c r="AD83" s="57">
        <f t="shared" si="62"/>
        <v>9.6319473052684668E-3</v>
      </c>
      <c r="AE83" s="57">
        <f t="shared" si="62"/>
        <v>8.5273965616334789E-3</v>
      </c>
      <c r="AF83" s="57">
        <f t="shared" si="62"/>
        <v>0.68208554918074116</v>
      </c>
      <c r="AG83">
        <f t="shared" si="36"/>
        <v>6.2496258032862251</v>
      </c>
      <c r="AH83">
        <f t="shared" si="36"/>
        <v>0.21289864637091313</v>
      </c>
      <c r="AI83">
        <f t="shared" si="36"/>
        <v>4.1717096496143231</v>
      </c>
      <c r="AJ83">
        <f t="shared" si="36"/>
        <v>0.46635994137185655</v>
      </c>
      <c r="AK83">
        <f t="shared" si="36"/>
        <v>0.64691276044002433</v>
      </c>
      <c r="AL83">
        <f t="shared" si="33"/>
        <v>0.25767595850481045</v>
      </c>
      <c r="AM83">
        <f t="shared" si="33"/>
        <v>0.18338375081428177</v>
      </c>
      <c r="AN83">
        <f t="shared" si="33"/>
        <v>0.47506600916113489</v>
      </c>
      <c r="AO83">
        <f t="shared" si="33"/>
        <v>0.42058746011346526</v>
      </c>
      <c r="AP83">
        <f t="shared" si="33"/>
        <v>33.641760018613809</v>
      </c>
    </row>
    <row r="84" spans="1:42" customFormat="1">
      <c r="A84" s="57"/>
      <c r="B84" s="57" t="s">
        <v>139</v>
      </c>
      <c r="C84" s="12" t="s">
        <v>288</v>
      </c>
      <c r="D84" s="57">
        <v>1</v>
      </c>
      <c r="E84" s="57">
        <v>1</v>
      </c>
      <c r="F84" s="57"/>
      <c r="G84" s="57" t="s">
        <v>153</v>
      </c>
      <c r="H84" s="74">
        <v>64.3</v>
      </c>
      <c r="I84" s="71">
        <v>7844.1717034661397</v>
      </c>
      <c r="J84" s="57">
        <f>H84/H85</f>
        <v>0.13721724285104567</v>
      </c>
      <c r="K84" s="72">
        <v>8.2500000000000906E-3</v>
      </c>
      <c r="L84" s="73">
        <f t="shared" si="54"/>
        <v>4.9587499999999993</v>
      </c>
      <c r="M84" s="57">
        <v>6.7058912409999998</v>
      </c>
      <c r="N84" s="57">
        <v>0.23584543399999999</v>
      </c>
      <c r="O84" s="57">
        <v>9.9837992700000004</v>
      </c>
      <c r="P84" s="57">
        <v>0.99729716000000002</v>
      </c>
      <c r="Q84" s="57">
        <v>2.4737084130000002</v>
      </c>
      <c r="R84" s="57">
        <v>0.67364204699999997</v>
      </c>
      <c r="S84" s="57">
        <v>0.30842444000000002</v>
      </c>
      <c r="T84" s="57">
        <v>0.35250520800000001</v>
      </c>
      <c r="U84" s="57">
        <v>0.14711316499999999</v>
      </c>
      <c r="V84" s="57">
        <v>75.657925109999994</v>
      </c>
      <c r="W84" s="57">
        <f t="shared" si="62"/>
        <v>0.13523350120494079</v>
      </c>
      <c r="X84" s="57">
        <f t="shared" si="62"/>
        <v>4.7561468918578282E-3</v>
      </c>
      <c r="Y84" s="57">
        <f t="shared" si="62"/>
        <v>0.20133701578018659</v>
      </c>
      <c r="Z84" s="57">
        <f t="shared" si="62"/>
        <v>2.0111866095286115E-2</v>
      </c>
      <c r="AA84" s="57">
        <f t="shared" si="62"/>
        <v>4.9885725495336541E-2</v>
      </c>
      <c r="AB84" s="57">
        <f t="shared" si="62"/>
        <v>1.358491650113436E-2</v>
      </c>
      <c r="AC84" s="57">
        <f t="shared" si="62"/>
        <v>6.2198021678850531E-3</v>
      </c>
      <c r="AD84" s="57">
        <f t="shared" si="62"/>
        <v>7.1087513587093538E-3</v>
      </c>
      <c r="AE84" s="57">
        <f t="shared" si="62"/>
        <v>2.9667388958911022E-3</v>
      </c>
      <c r="AF84" s="57">
        <f t="shared" si="62"/>
        <v>1.525745905923872</v>
      </c>
      <c r="AG84">
        <f t="shared" si="36"/>
        <v>1.0607948035124506</v>
      </c>
      <c r="AH84">
        <f t="shared" si="36"/>
        <v>3.7308032866639605E-2</v>
      </c>
      <c r="AI84">
        <f t="shared" si="36"/>
        <v>1.5793221220432554</v>
      </c>
      <c r="AJ84">
        <f t="shared" si="36"/>
        <v>0.15776093092854337</v>
      </c>
      <c r="AK84">
        <f t="shared" si="36"/>
        <v>0.39131219633739828</v>
      </c>
      <c r="AL84">
        <f t="shared" si="33"/>
        <v>0.10656241761214838</v>
      </c>
      <c r="AM84">
        <f t="shared" si="33"/>
        <v>4.878919616648128E-2</v>
      </c>
      <c r="AN84">
        <f t="shared" si="33"/>
        <v>5.5762266254964388E-2</v>
      </c>
      <c r="AO84">
        <f t="shared" si="33"/>
        <v>2.3271609298721362E-2</v>
      </c>
      <c r="AP84">
        <f t="shared" si="33"/>
        <v>11.968212861927348</v>
      </c>
    </row>
    <row r="85" spans="1:42" customFormat="1">
      <c r="A85" s="57"/>
      <c r="B85" s="57" t="s">
        <v>139</v>
      </c>
      <c r="C85" s="12" t="s">
        <v>288</v>
      </c>
      <c r="D85" s="57">
        <v>1</v>
      </c>
      <c r="E85" s="57">
        <v>1</v>
      </c>
      <c r="F85" s="57"/>
      <c r="G85" s="60" t="s">
        <v>154</v>
      </c>
      <c r="H85" s="60">
        <f>H83+H84</f>
        <v>468.6</v>
      </c>
      <c r="I85" s="75">
        <v>57166.078697421981</v>
      </c>
      <c r="J85" s="57"/>
      <c r="K85" s="72"/>
      <c r="L85" s="73"/>
      <c r="M85" s="61">
        <f t="shared" ref="M85:AF85" si="63">(M83*$J83)+(M84*$J84)</f>
        <v>6.3412689850279556</v>
      </c>
      <c r="N85" s="61">
        <f t="shared" si="63"/>
        <v>0.2170364661946223</v>
      </c>
      <c r="O85" s="61">
        <f t="shared" si="63"/>
        <v>4.9886102820960305</v>
      </c>
      <c r="P85" s="61">
        <f t="shared" si="63"/>
        <v>0.54138038606786176</v>
      </c>
      <c r="Q85" s="61">
        <f t="shared" si="63"/>
        <v>0.90058617308173283</v>
      </c>
      <c r="R85" s="61">
        <f t="shared" si="63"/>
        <v>0.31595083810627406</v>
      </c>
      <c r="S85" s="61">
        <f t="shared" si="63"/>
        <v>0.20139348842424243</v>
      </c>
      <c r="T85" s="61">
        <f t="shared" si="63"/>
        <v>0.46045570567328215</v>
      </c>
      <c r="U85" s="61">
        <f t="shared" si="63"/>
        <v>0.3850161163051643</v>
      </c>
      <c r="V85" s="61">
        <f t="shared" si="63"/>
        <v>39.563401614178403</v>
      </c>
      <c r="W85" s="61">
        <f t="shared" si="63"/>
        <v>0.12788039294233339</v>
      </c>
      <c r="X85" s="61">
        <f t="shared" si="63"/>
        <v>4.3768382393672266E-3</v>
      </c>
      <c r="Y85" s="61">
        <f t="shared" si="63"/>
        <v>0.10060217357390534</v>
      </c>
      <c r="Z85" s="61">
        <f t="shared" si="63"/>
        <v>1.0917678569556074E-2</v>
      </c>
      <c r="AA85" s="61">
        <f t="shared" si="63"/>
        <v>1.8161556301118893E-2</v>
      </c>
      <c r="AB85" s="61">
        <f t="shared" si="63"/>
        <v>6.371582316234416E-3</v>
      </c>
      <c r="AC85" s="61">
        <f t="shared" si="63"/>
        <v>4.0613761214871183E-3</v>
      </c>
      <c r="AD85" s="61">
        <f t="shared" si="63"/>
        <v>9.2857213143086922E-3</v>
      </c>
      <c r="AE85" s="61">
        <f t="shared" si="63"/>
        <v>7.7643784483017791E-3</v>
      </c>
      <c r="AF85" s="61">
        <f t="shared" si="63"/>
        <v>0.79785029723576317</v>
      </c>
      <c r="AG85">
        <f t="shared" si="36"/>
        <v>7.3104206067986768</v>
      </c>
      <c r="AH85">
        <f t="shared" si="36"/>
        <v>0.25020667923755274</v>
      </c>
      <c r="AI85">
        <f t="shared" si="36"/>
        <v>5.751031771657579</v>
      </c>
      <c r="AJ85">
        <f t="shared" si="36"/>
        <v>0.62412087230040003</v>
      </c>
      <c r="AK85">
        <f t="shared" si="36"/>
        <v>1.0382249567774227</v>
      </c>
      <c r="AL85">
        <f t="shared" si="33"/>
        <v>0.36423837611695886</v>
      </c>
      <c r="AM85">
        <f t="shared" si="33"/>
        <v>0.23217294698076307</v>
      </c>
      <c r="AN85">
        <f t="shared" si="33"/>
        <v>0.53082827541609934</v>
      </c>
      <c r="AO85">
        <f t="shared" si="33"/>
        <v>0.44385906941218667</v>
      </c>
      <c r="AP85">
        <f t="shared" si="33"/>
        <v>45.609972880541157</v>
      </c>
    </row>
    <row r="86" spans="1:42" customFormat="1">
      <c r="A86" s="12">
        <v>204</v>
      </c>
      <c r="B86" s="10" t="s">
        <v>139</v>
      </c>
      <c r="C86" s="12" t="s">
        <v>288</v>
      </c>
      <c r="D86" s="12">
        <v>1</v>
      </c>
      <c r="E86" s="12">
        <v>2</v>
      </c>
      <c r="F86" s="12" t="s">
        <v>155</v>
      </c>
      <c r="G86" s="44" t="s">
        <v>141</v>
      </c>
      <c r="H86" s="63">
        <v>15.98</v>
      </c>
      <c r="I86" s="64">
        <v>14017.543859649124</v>
      </c>
      <c r="J86" s="12">
        <f>H86/H88</f>
        <v>3.4748195181351652E-2</v>
      </c>
      <c r="K86" s="65">
        <v>1.1000000000000121E-2</v>
      </c>
      <c r="L86" s="66">
        <f t="shared" si="54"/>
        <v>4.9449999999999994</v>
      </c>
      <c r="M86" s="46">
        <v>14.767596770000001</v>
      </c>
      <c r="N86" s="46">
        <v>0.1530466422</v>
      </c>
      <c r="O86" s="46">
        <v>7.7155917660000002</v>
      </c>
      <c r="P86" s="46">
        <v>0.83021635329999999</v>
      </c>
      <c r="Q86" s="46">
        <v>2.6996975050000001</v>
      </c>
      <c r="R86" s="46">
        <v>0.98627111020000002</v>
      </c>
      <c r="S86" s="46">
        <v>4.9622048320000001E-2</v>
      </c>
      <c r="T86" s="46">
        <v>0.68587862359999996</v>
      </c>
      <c r="U86" s="46">
        <v>0.31034682089999999</v>
      </c>
      <c r="V86" s="46">
        <v>54.981277710000001</v>
      </c>
      <c r="W86" s="10">
        <f t="shared" ref="W86:AF87" si="64">M86*0.1/$L86</f>
        <v>0.29863694175935296</v>
      </c>
      <c r="X86" s="10">
        <f t="shared" si="64"/>
        <v>3.0949775975733069E-3</v>
      </c>
      <c r="Y86" s="10">
        <f t="shared" si="64"/>
        <v>0.15602814491405465</v>
      </c>
      <c r="Z86" s="10">
        <f t="shared" si="64"/>
        <v>1.6789006133468155E-2</v>
      </c>
      <c r="AA86" s="10">
        <f t="shared" si="64"/>
        <v>5.4594489484327609E-2</v>
      </c>
      <c r="AB86" s="10">
        <f t="shared" si="64"/>
        <v>1.994481517087968E-2</v>
      </c>
      <c r="AC86" s="10">
        <f t="shared" si="64"/>
        <v>1.0034792380182005E-3</v>
      </c>
      <c r="AD86" s="10">
        <f t="shared" si="64"/>
        <v>1.3870144056622853E-2</v>
      </c>
      <c r="AE86" s="10">
        <f t="shared" si="64"/>
        <v>6.2759721112234587E-3</v>
      </c>
      <c r="AF86" s="10">
        <f t="shared" si="64"/>
        <v>1.1118559698685542</v>
      </c>
      <c r="AG86">
        <f t="shared" si="36"/>
        <v>4.1861564292232112</v>
      </c>
      <c r="AH86">
        <f t="shared" si="36"/>
        <v>4.3383984218615307E-2</v>
      </c>
      <c r="AI86">
        <f t="shared" si="36"/>
        <v>2.1871313646724504</v>
      </c>
      <c r="AJ86">
        <f t="shared" si="36"/>
        <v>0.23534062983580803</v>
      </c>
      <c r="AK86">
        <f t="shared" si="36"/>
        <v>0.76528065084171515</v>
      </c>
      <c r="AL86">
        <f t="shared" si="33"/>
        <v>0.27957732143040115</v>
      </c>
      <c r="AM86">
        <f t="shared" si="33"/>
        <v>1.4066314231167408E-2</v>
      </c>
      <c r="AN86">
        <f t="shared" si="33"/>
        <v>0.19442535265336247</v>
      </c>
      <c r="AO86">
        <f t="shared" si="33"/>
        <v>8.7973714331009548E-2</v>
      </c>
      <c r="AP86">
        <f t="shared" si="33"/>
        <v>15.585489823245172</v>
      </c>
    </row>
    <row r="87" spans="1:42" customFormat="1">
      <c r="A87" s="12">
        <v>45</v>
      </c>
      <c r="B87" s="10" t="s">
        <v>139</v>
      </c>
      <c r="C87" s="12" t="s">
        <v>288</v>
      </c>
      <c r="D87" s="12">
        <v>1</v>
      </c>
      <c r="E87" s="12">
        <v>2</v>
      </c>
      <c r="F87" s="12" t="s">
        <v>156</v>
      </c>
      <c r="G87" s="12" t="s">
        <v>148</v>
      </c>
      <c r="H87" s="63">
        <v>443.90000000000003</v>
      </c>
      <c r="I87" s="64">
        <v>54755.149870482303</v>
      </c>
      <c r="J87" s="12">
        <f>H87/H88</f>
        <v>0.96525180481864836</v>
      </c>
      <c r="K87" s="65">
        <v>1.1000000000000121E-2</v>
      </c>
      <c r="L87" s="66">
        <f t="shared" si="54"/>
        <v>4.9449999999999994</v>
      </c>
      <c r="M87" s="12">
        <v>13.260081019999999</v>
      </c>
      <c r="N87" s="12">
        <v>0.16137652620000001</v>
      </c>
      <c r="O87" s="12">
        <v>9.7335813069999997</v>
      </c>
      <c r="P87" s="12">
        <v>4.199750323</v>
      </c>
      <c r="Q87" s="12">
        <v>2.6886009089999998</v>
      </c>
      <c r="R87" s="12">
        <v>1.1838753179999999</v>
      </c>
      <c r="S87" s="12">
        <v>0.1054960555</v>
      </c>
      <c r="T87" s="12">
        <v>0.51727255439999997</v>
      </c>
      <c r="U87" s="12">
        <v>0.14100282729999999</v>
      </c>
      <c r="V87" s="12">
        <v>66.384398210000001</v>
      </c>
      <c r="W87" s="10">
        <f t="shared" si="64"/>
        <v>0.26815128452982817</v>
      </c>
      <c r="X87" s="10">
        <f t="shared" si="64"/>
        <v>3.2634282345803851E-3</v>
      </c>
      <c r="Y87" s="10">
        <f t="shared" si="64"/>
        <v>0.19683683128412541</v>
      </c>
      <c r="Z87" s="10">
        <f t="shared" si="64"/>
        <v>8.49292279676441E-2</v>
      </c>
      <c r="AA87" s="10">
        <f t="shared" si="64"/>
        <v>5.4370089160768464E-2</v>
      </c>
      <c r="AB87" s="10">
        <f t="shared" si="64"/>
        <v>2.3940855773508598E-2</v>
      </c>
      <c r="AC87" s="10">
        <f t="shared" si="64"/>
        <v>2.1333883822042469E-3</v>
      </c>
      <c r="AD87" s="10">
        <f t="shared" si="64"/>
        <v>1.0460516772497474E-2</v>
      </c>
      <c r="AE87" s="10">
        <f t="shared" si="64"/>
        <v>2.8514221900910013E-3</v>
      </c>
      <c r="AF87" s="10">
        <f t="shared" si="64"/>
        <v>1.3424549688574321</v>
      </c>
      <c r="AG87">
        <f t="shared" si="36"/>
        <v>14.682663772393083</v>
      </c>
      <c r="AH87">
        <f t="shared" si="36"/>
        <v>0.17868950207601247</v>
      </c>
      <c r="AI87">
        <f t="shared" si="36"/>
        <v>10.777830196993126</v>
      </c>
      <c r="AJ87">
        <f t="shared" si="36"/>
        <v>4.6503126057527098</v>
      </c>
      <c r="AK87">
        <f t="shared" si="36"/>
        <v>2.9770423804693626</v>
      </c>
      <c r="AL87">
        <f t="shared" si="33"/>
        <v>1.3108851459060646</v>
      </c>
      <c r="AM87">
        <f t="shared" si="33"/>
        <v>0.11681400059953932</v>
      </c>
      <c r="AN87">
        <f t="shared" si="33"/>
        <v>0.57276716360079294</v>
      </c>
      <c r="AO87">
        <f t="shared" si="33"/>
        <v>0.15613004936245165</v>
      </c>
      <c r="AP87">
        <f t="shared" si="33"/>
        <v>73.506323014162348</v>
      </c>
    </row>
    <row r="88" spans="1:42" customFormat="1">
      <c r="A88" s="12"/>
      <c r="B88" s="10" t="s">
        <v>139</v>
      </c>
      <c r="C88" s="12" t="s">
        <v>288</v>
      </c>
      <c r="D88" s="12">
        <v>1</v>
      </c>
      <c r="E88" s="12">
        <v>2</v>
      </c>
      <c r="F88" s="12" t="s">
        <v>144</v>
      </c>
      <c r="G88" s="41" t="s">
        <v>33</v>
      </c>
      <c r="H88" s="67">
        <f>SUM(H86:H87)</f>
        <v>459.88000000000005</v>
      </c>
      <c r="I88" s="68">
        <v>56726.285925743192</v>
      </c>
      <c r="J88" s="69"/>
      <c r="K88" s="65"/>
      <c r="L88" s="66"/>
      <c r="M88" s="42">
        <f t="shared" ref="M88:AF88" si="65">(M86*$J86)+(M87*$J87)</f>
        <v>13.312464471519961</v>
      </c>
      <c r="N88" s="42">
        <f t="shared" si="65"/>
        <v>0.16108707776493</v>
      </c>
      <c r="O88" s="42">
        <f t="shared" si="65"/>
        <v>9.6634598125554056</v>
      </c>
      <c r="P88" s="42">
        <f t="shared" si="65"/>
        <v>4.0826650989506703</v>
      </c>
      <c r="Q88" s="42">
        <f t="shared" si="65"/>
        <v>2.6889864956836567</v>
      </c>
      <c r="R88" s="42">
        <f t="shared" si="65"/>
        <v>1.1770089284187091</v>
      </c>
      <c r="S88" s="42">
        <f t="shared" si="65"/>
        <v>0.10355453459294511</v>
      </c>
      <c r="T88" s="42">
        <f t="shared" si="65"/>
        <v>0.52313131100132204</v>
      </c>
      <c r="U88" s="42">
        <f t="shared" si="65"/>
        <v>0.14688722544240237</v>
      </c>
      <c r="V88" s="42">
        <f t="shared" si="65"/>
        <v>65.988160353189528</v>
      </c>
      <c r="W88" s="42">
        <f t="shared" si="65"/>
        <v>0.26921060609747149</v>
      </c>
      <c r="X88" s="42">
        <f t="shared" si="65"/>
        <v>3.2575748789672402E-3</v>
      </c>
      <c r="Y88" s="42">
        <f t="shared" si="65"/>
        <v>0.19541880308504364</v>
      </c>
      <c r="Z88" s="42">
        <f t="shared" si="65"/>
        <v>8.2561478239649558E-2</v>
      </c>
      <c r="AA88" s="42">
        <f t="shared" si="65"/>
        <v>5.437788666701026E-2</v>
      </c>
      <c r="AB88" s="42">
        <f t="shared" si="65"/>
        <v>2.380200057469584E-2</v>
      </c>
      <c r="AC88" s="42">
        <f t="shared" si="65"/>
        <v>2.094126078724876E-3</v>
      </c>
      <c r="AD88" s="42">
        <f t="shared" si="65"/>
        <v>1.0578995166861924E-2</v>
      </c>
      <c r="AE88" s="42">
        <f t="shared" si="65"/>
        <v>2.9704191191587946E-3</v>
      </c>
      <c r="AF88" s="42">
        <f t="shared" si="65"/>
        <v>1.3344420698319424</v>
      </c>
      <c r="AG88">
        <f t="shared" si="36"/>
        <v>15.271317815727791</v>
      </c>
      <c r="AH88">
        <f t="shared" si="36"/>
        <v>0.18479012400881392</v>
      </c>
      <c r="AI88">
        <f t="shared" si="36"/>
        <v>11.085382899068691</v>
      </c>
      <c r="AJ88">
        <f t="shared" si="36"/>
        <v>4.6834060210743855</v>
      </c>
      <c r="AK88">
        <f t="shared" si="36"/>
        <v>3.0846555471104824</v>
      </c>
      <c r="AL88">
        <f t="shared" si="33"/>
        <v>1.3501990902048999</v>
      </c>
      <c r="AM88">
        <f t="shared" si="33"/>
        <v>0.11879199470630272</v>
      </c>
      <c r="AN88">
        <f t="shared" si="33"/>
        <v>0.60010710464246486</v>
      </c>
      <c r="AO88">
        <f t="shared" si="33"/>
        <v>0.16850084427269602</v>
      </c>
      <c r="AP88">
        <f t="shared" si="33"/>
        <v>75.697942404627327</v>
      </c>
    </row>
    <row r="89" spans="1:42" customFormat="1">
      <c r="A89" s="12"/>
      <c r="B89" s="10" t="s">
        <v>139</v>
      </c>
      <c r="C89" s="12" t="s">
        <v>288</v>
      </c>
      <c r="D89" s="12">
        <v>1</v>
      </c>
      <c r="E89" s="12">
        <v>2</v>
      </c>
      <c r="F89" s="14" t="s">
        <v>216</v>
      </c>
      <c r="G89" s="45" t="s">
        <v>141</v>
      </c>
      <c r="H89" s="63">
        <v>5.35</v>
      </c>
      <c r="I89" s="64">
        <v>4692.9824561403511</v>
      </c>
      <c r="J89" s="12">
        <f>H89/H91</f>
        <v>8.1744285539665073E-3</v>
      </c>
      <c r="K89" s="65">
        <v>1.6999999999999994E-2</v>
      </c>
      <c r="L89" s="66">
        <f t="shared" si="54"/>
        <v>4.915</v>
      </c>
      <c r="M89" s="45">
        <v>7.6215642245000002</v>
      </c>
      <c r="N89" s="45">
        <v>0.1574175015</v>
      </c>
      <c r="O89" s="45">
        <v>5.6631671949999998</v>
      </c>
      <c r="P89" s="45">
        <v>1.5006204464999999</v>
      </c>
      <c r="Q89" s="45">
        <v>1.0523132147499998</v>
      </c>
      <c r="R89" s="45">
        <v>0.45096027314999998</v>
      </c>
      <c r="S89" s="45">
        <v>0.11175907607499999</v>
      </c>
      <c r="T89" s="45">
        <v>0.46889258435000003</v>
      </c>
      <c r="U89" s="45">
        <v>0.34562930949999998</v>
      </c>
      <c r="V89" s="45">
        <v>42.306764279999996</v>
      </c>
      <c r="W89" s="10">
        <f t="shared" ref="W89:AF90" si="66">M89*0.1/$L89</f>
        <v>0.1550674308138352</v>
      </c>
      <c r="X89" s="10">
        <f t="shared" si="66"/>
        <v>3.2027975890132248E-3</v>
      </c>
      <c r="Y89" s="10">
        <f t="shared" si="66"/>
        <v>0.11522211993896235</v>
      </c>
      <c r="Z89" s="10">
        <f t="shared" si="66"/>
        <v>3.0531443468972533E-2</v>
      </c>
      <c r="AA89" s="10">
        <f t="shared" si="66"/>
        <v>2.1410238346897252E-2</v>
      </c>
      <c r="AB89" s="10">
        <f t="shared" si="66"/>
        <v>9.1751835839267559E-3</v>
      </c>
      <c r="AC89" s="10">
        <f t="shared" si="66"/>
        <v>2.2738367461851475E-3</v>
      </c>
      <c r="AD89" s="10">
        <f t="shared" si="66"/>
        <v>9.5400322349949145E-3</v>
      </c>
      <c r="AE89" s="10">
        <f t="shared" si="66"/>
        <v>7.0321324415055951E-3</v>
      </c>
      <c r="AF89" s="10">
        <f t="shared" si="66"/>
        <v>0.86076834750762965</v>
      </c>
      <c r="AG89">
        <f t="shared" si="36"/>
        <v>0.72772873232808621</v>
      </c>
      <c r="AH89">
        <f t="shared" si="36"/>
        <v>1.5030672895807678E-2</v>
      </c>
      <c r="AI89">
        <f t="shared" si="36"/>
        <v>0.54073538743284966</v>
      </c>
      <c r="AJ89">
        <f t="shared" si="36"/>
        <v>0.14328352856052901</v>
      </c>
      <c r="AK89">
        <f t="shared" si="36"/>
        <v>0.1004778729437722</v>
      </c>
      <c r="AL89">
        <f t="shared" si="33"/>
        <v>4.305897559123522E-2</v>
      </c>
      <c r="AM89">
        <f t="shared" si="33"/>
        <v>1.0671075957974157E-2</v>
      </c>
      <c r="AN89">
        <f t="shared" si="33"/>
        <v>4.4771203909844556E-2</v>
      </c>
      <c r="AO89">
        <f t="shared" si="33"/>
        <v>3.3001674177241168E-2</v>
      </c>
      <c r="AP89">
        <f t="shared" si="33"/>
        <v>4.0395707536542274</v>
      </c>
    </row>
    <row r="90" spans="1:42" customFormat="1">
      <c r="A90" s="12">
        <v>210</v>
      </c>
      <c r="B90" s="10" t="s">
        <v>139</v>
      </c>
      <c r="C90" s="12" t="s">
        <v>288</v>
      </c>
      <c r="D90" s="12">
        <v>1</v>
      </c>
      <c r="E90" s="12">
        <v>2</v>
      </c>
      <c r="F90" s="14" t="s">
        <v>145</v>
      </c>
      <c r="G90" s="12" t="s">
        <v>148</v>
      </c>
      <c r="H90" s="63">
        <v>649.13</v>
      </c>
      <c r="I90" s="64">
        <v>80070.309608979893</v>
      </c>
      <c r="J90" s="12">
        <f>H90/H91</f>
        <v>0.99182557144603345</v>
      </c>
      <c r="K90" s="65">
        <v>1.6999999999999994E-2</v>
      </c>
      <c r="L90" s="66">
        <f t="shared" si="54"/>
        <v>4.915</v>
      </c>
      <c r="M90" s="46">
        <v>9.772324309</v>
      </c>
      <c r="N90" s="46">
        <v>0.1024500262</v>
      </c>
      <c r="O90" s="46">
        <v>5.5082023949999996</v>
      </c>
      <c r="P90" s="46">
        <v>0.85554809899999995</v>
      </c>
      <c r="Q90" s="46">
        <v>2.5168751760000001</v>
      </c>
      <c r="R90" s="46">
        <v>0.57773379130000002</v>
      </c>
      <c r="S90" s="46">
        <v>0.13366158780000001</v>
      </c>
      <c r="T90" s="46">
        <v>1.1066802140000001</v>
      </c>
      <c r="U90" s="46">
        <v>0.1537962256</v>
      </c>
      <c r="V90" s="46">
        <v>32.935393660000003</v>
      </c>
      <c r="W90" s="10">
        <f t="shared" si="66"/>
        <v>0.19882653731434385</v>
      </c>
      <c r="X90" s="10">
        <f t="shared" si="66"/>
        <v>2.0844359348931841E-3</v>
      </c>
      <c r="Y90" s="10">
        <f t="shared" si="66"/>
        <v>0.11206922472024415</v>
      </c>
      <c r="Z90" s="10">
        <f t="shared" si="66"/>
        <v>1.7406878921668364E-2</v>
      </c>
      <c r="AA90" s="10">
        <f t="shared" si="66"/>
        <v>5.1208040203458802E-2</v>
      </c>
      <c r="AB90" s="10">
        <f t="shared" si="66"/>
        <v>1.175450236622584E-2</v>
      </c>
      <c r="AC90" s="10">
        <f t="shared" si="66"/>
        <v>2.7194626205493391E-3</v>
      </c>
      <c r="AD90" s="10">
        <f t="shared" si="66"/>
        <v>2.2516382787385558E-2</v>
      </c>
      <c r="AE90" s="10">
        <f t="shared" si="66"/>
        <v>3.1291195442522892E-3</v>
      </c>
      <c r="AF90" s="10">
        <f t="shared" si="66"/>
        <v>0.67009956581892172</v>
      </c>
      <c r="AG90">
        <f t="shared" si="36"/>
        <v>15.920102401240905</v>
      </c>
      <c r="AH90">
        <f t="shared" si="36"/>
        <v>0.16690143066698071</v>
      </c>
      <c r="AI90">
        <f t="shared" si="36"/>
        <v>8.973417520988292</v>
      </c>
      <c r="AJ90">
        <f t="shared" si="36"/>
        <v>1.3937741845840119</v>
      </c>
      <c r="AK90">
        <f t="shared" si="36"/>
        <v>4.1002436335600363</v>
      </c>
      <c r="AL90">
        <f t="shared" si="33"/>
        <v>0.94118664376318972</v>
      </c>
      <c r="AM90">
        <f t="shared" si="33"/>
        <v>0.21774821399743341</v>
      </c>
      <c r="AN90">
        <f t="shared" si="33"/>
        <v>1.8028937410602672</v>
      </c>
      <c r="AO90">
        <f t="shared" si="33"/>
        <v>0.25054957071179085</v>
      </c>
      <c r="AP90">
        <f t="shared" si="33"/>
        <v>53.655079703964063</v>
      </c>
    </row>
    <row r="91" spans="1:42" customFormat="1">
      <c r="A91" s="12"/>
      <c r="B91" s="10" t="s">
        <v>139</v>
      </c>
      <c r="C91" s="12" t="s">
        <v>288</v>
      </c>
      <c r="D91" s="12">
        <v>1</v>
      </c>
      <c r="E91" s="12">
        <v>2</v>
      </c>
      <c r="F91" s="14" t="s">
        <v>145</v>
      </c>
      <c r="G91" s="41" t="s">
        <v>33</v>
      </c>
      <c r="H91" s="67">
        <f>SUM(H89:H90)</f>
        <v>654.48</v>
      </c>
      <c r="I91" s="68">
        <v>80730.233131861401</v>
      </c>
      <c r="J91" s="69"/>
      <c r="K91" s="65"/>
      <c r="L91" s="66"/>
      <c r="M91" s="42">
        <f t="shared" ref="M91:AF91" si="67">(M89*$J89)+(M90*$J90)</f>
        <v>9.7547430743525307</v>
      </c>
      <c r="N91" s="42">
        <f t="shared" si="67"/>
        <v>0.10289935389963177</v>
      </c>
      <c r="O91" s="42">
        <f t="shared" si="67"/>
        <v>5.5094691436859797</v>
      </c>
      <c r="P91" s="42">
        <f t="shared" si="67"/>
        <v>0.86082119681677816</v>
      </c>
      <c r="Q91" s="42">
        <f t="shared" si="67"/>
        <v>2.504903218884905</v>
      </c>
      <c r="R91" s="42">
        <f t="shared" si="67"/>
        <v>0.57669749023334793</v>
      </c>
      <c r="S91" s="42">
        <f t="shared" si="67"/>
        <v>0.13348254728275158</v>
      </c>
      <c r="T91" s="42">
        <f t="shared" si="67"/>
        <v>1.1014666645888225</v>
      </c>
      <c r="U91" s="42">
        <f t="shared" si="67"/>
        <v>0.15536435143862762</v>
      </c>
      <c r="V91" s="42">
        <f t="shared" si="67"/>
        <v>33.011999259585927</v>
      </c>
      <c r="W91" s="42">
        <f t="shared" si="67"/>
        <v>0.19846883162467002</v>
      </c>
      <c r="X91" s="42">
        <f t="shared" si="67"/>
        <v>2.0935779023322841E-3</v>
      </c>
      <c r="Y91" s="42">
        <f t="shared" si="67"/>
        <v>0.11209499783694769</v>
      </c>
      <c r="Z91" s="42">
        <f t="shared" si="67"/>
        <v>1.7514164736862223E-2</v>
      </c>
      <c r="AA91" s="42">
        <f t="shared" si="67"/>
        <v>5.0964460201117091E-2</v>
      </c>
      <c r="AB91" s="42">
        <f t="shared" si="67"/>
        <v>1.1733417909122032E-2</v>
      </c>
      <c r="AC91" s="42">
        <f t="shared" si="67"/>
        <v>2.7158198836775499E-3</v>
      </c>
      <c r="AD91" s="42">
        <f t="shared" si="67"/>
        <v>2.2410308536903813E-2</v>
      </c>
      <c r="AE91" s="42">
        <f t="shared" si="67"/>
        <v>3.161024444326096E-3</v>
      </c>
      <c r="AF91" s="42">
        <f t="shared" si="67"/>
        <v>0.67165817415230789</v>
      </c>
      <c r="AG91">
        <f t="shared" si="36"/>
        <v>16.022435046467756</v>
      </c>
      <c r="AH91">
        <f t="shared" si="36"/>
        <v>0.16901503213499866</v>
      </c>
      <c r="AI91">
        <f t="shared" si="36"/>
        <v>9.0494553082922859</v>
      </c>
      <c r="AJ91">
        <f t="shared" si="36"/>
        <v>1.4139226023167133</v>
      </c>
      <c r="AK91">
        <f t="shared" si="36"/>
        <v>4.1143727534756547</v>
      </c>
      <c r="AL91">
        <f t="shared" si="33"/>
        <v>0.9472415632369795</v>
      </c>
      <c r="AM91">
        <f t="shared" si="33"/>
        <v>0.21924877235343332</v>
      </c>
      <c r="AN91">
        <f t="shared" si="33"/>
        <v>1.8091894327411888</v>
      </c>
      <c r="AO91">
        <f t="shared" si="33"/>
        <v>0.25519024032595838</v>
      </c>
      <c r="AP91">
        <f t="shared" si="33"/>
        <v>54.223120984236182</v>
      </c>
    </row>
    <row r="92" spans="1:42" customFormat="1">
      <c r="A92" s="57">
        <v>206</v>
      </c>
      <c r="B92" s="57" t="s">
        <v>139</v>
      </c>
      <c r="C92" s="12" t="s">
        <v>288</v>
      </c>
      <c r="D92" s="57">
        <v>1</v>
      </c>
      <c r="E92" s="57">
        <v>2</v>
      </c>
      <c r="F92" s="57"/>
      <c r="G92" s="57" t="s">
        <v>157</v>
      </c>
      <c r="H92" s="70">
        <v>34.799999999999997</v>
      </c>
      <c r="I92" s="71">
        <v>6114.3061551745404</v>
      </c>
      <c r="J92" s="57">
        <f>H92/H93</f>
        <v>1</v>
      </c>
      <c r="K92" s="72">
        <v>1.4000000000000058E-2</v>
      </c>
      <c r="L92" s="73">
        <f t="shared" si="54"/>
        <v>4.93</v>
      </c>
      <c r="M92" s="76">
        <v>13.131207399999999</v>
      </c>
      <c r="N92" s="76">
        <v>0.22108418639999999</v>
      </c>
      <c r="O92" s="76">
        <v>14.39587794</v>
      </c>
      <c r="P92" s="76">
        <v>0.80279448850000001</v>
      </c>
      <c r="Q92" s="76">
        <v>3.4846400630000001</v>
      </c>
      <c r="R92" s="76">
        <v>1.404269937</v>
      </c>
      <c r="S92" s="76">
        <v>0.2438034462</v>
      </c>
      <c r="T92" s="76">
        <v>0.73334676109999997</v>
      </c>
      <c r="U92" s="76">
        <v>0.15985539209999999</v>
      </c>
      <c r="V92" s="76">
        <v>100.65437660000001</v>
      </c>
      <c r="W92" s="57">
        <f t="shared" ref="W92:AF92" si="68">M92*0.1/$L92</f>
        <v>0.26635309127789047</v>
      </c>
      <c r="X92" s="57">
        <f t="shared" si="68"/>
        <v>4.4844662555780937E-3</v>
      </c>
      <c r="Y92" s="57">
        <f t="shared" si="68"/>
        <v>0.29200563772819477</v>
      </c>
      <c r="Z92" s="57">
        <f t="shared" si="68"/>
        <v>1.6283863864097366E-2</v>
      </c>
      <c r="AA92" s="57">
        <f t="shared" si="68"/>
        <v>7.0682354219066948E-2</v>
      </c>
      <c r="AB92" s="57">
        <f t="shared" si="68"/>
        <v>2.8484177221095336E-2</v>
      </c>
      <c r="AC92" s="57">
        <f t="shared" si="68"/>
        <v>4.9453031683569983E-3</v>
      </c>
      <c r="AD92" s="57">
        <f t="shared" si="68"/>
        <v>1.4875187851926978E-2</v>
      </c>
      <c r="AE92" s="57">
        <f t="shared" si="68"/>
        <v>3.2425028823529416E-3</v>
      </c>
      <c r="AF92" s="57">
        <f t="shared" si="68"/>
        <v>2.0416709249492904</v>
      </c>
      <c r="AG92">
        <f t="shared" si="36"/>
        <v>1.6285643454501719</v>
      </c>
      <c r="AH92">
        <f t="shared" si="36"/>
        <v>2.7419399629153664E-2</v>
      </c>
      <c r="AI92">
        <f t="shared" si="36"/>
        <v>1.7854118681071682</v>
      </c>
      <c r="AJ92">
        <f t="shared" si="36"/>
        <v>9.9564529054274806E-2</v>
      </c>
      <c r="AK92">
        <f t="shared" si="36"/>
        <v>0.43217355346386821</v>
      </c>
      <c r="AL92">
        <f t="shared" si="33"/>
        <v>0.17416098010802566</v>
      </c>
      <c r="AM92">
        <f t="shared" si="33"/>
        <v>3.0237097601489352E-2</v>
      </c>
      <c r="AN92">
        <f t="shared" si="33"/>
        <v>9.0951452642414679E-2</v>
      </c>
      <c r="AO92">
        <f t="shared" si="33"/>
        <v>1.9825655331741777E-2</v>
      </c>
      <c r="AP92">
        <f t="shared" si="33"/>
        <v>12.483401103258345</v>
      </c>
    </row>
    <row r="93" spans="1:42" customFormat="1">
      <c r="A93" s="57"/>
      <c r="B93" s="57" t="s">
        <v>139</v>
      </c>
      <c r="C93" s="12" t="s">
        <v>288</v>
      </c>
      <c r="D93" s="57">
        <v>1</v>
      </c>
      <c r="E93" s="57">
        <v>2</v>
      </c>
      <c r="F93" s="57"/>
      <c r="G93" s="60" t="s">
        <v>154</v>
      </c>
      <c r="H93" s="77">
        <f>H92</f>
        <v>34.799999999999997</v>
      </c>
      <c r="I93" s="75">
        <v>10328.249660786974</v>
      </c>
      <c r="J93" s="57"/>
      <c r="K93" s="72"/>
      <c r="L93" s="73"/>
      <c r="M93" s="61">
        <f t="shared" ref="M93:AF93" si="69">(M91*$J91)+(M92*$J92)</f>
        <v>13.131207399999999</v>
      </c>
      <c r="N93" s="61">
        <f t="shared" si="69"/>
        <v>0.22108418639999999</v>
      </c>
      <c r="O93" s="61">
        <f t="shared" si="69"/>
        <v>14.39587794</v>
      </c>
      <c r="P93" s="61">
        <f t="shared" si="69"/>
        <v>0.80279448850000001</v>
      </c>
      <c r="Q93" s="61">
        <f t="shared" si="69"/>
        <v>3.4846400630000001</v>
      </c>
      <c r="R93" s="61">
        <f t="shared" si="69"/>
        <v>1.404269937</v>
      </c>
      <c r="S93" s="61">
        <f t="shared" si="69"/>
        <v>0.2438034462</v>
      </c>
      <c r="T93" s="61">
        <f t="shared" si="69"/>
        <v>0.73334676109999997</v>
      </c>
      <c r="U93" s="61">
        <f t="shared" si="69"/>
        <v>0.15985539209999999</v>
      </c>
      <c r="V93" s="61">
        <f t="shared" si="69"/>
        <v>100.65437660000001</v>
      </c>
      <c r="W93" s="61">
        <f t="shared" si="69"/>
        <v>0.26635309127789047</v>
      </c>
      <c r="X93" s="61">
        <f t="shared" si="69"/>
        <v>4.4844662555780937E-3</v>
      </c>
      <c r="Y93" s="61">
        <f t="shared" si="69"/>
        <v>0.29200563772819477</v>
      </c>
      <c r="Z93" s="61">
        <f t="shared" si="69"/>
        <v>1.6283863864097366E-2</v>
      </c>
      <c r="AA93" s="61">
        <f t="shared" si="69"/>
        <v>7.0682354219066948E-2</v>
      </c>
      <c r="AB93" s="61">
        <f t="shared" si="69"/>
        <v>2.8484177221095336E-2</v>
      </c>
      <c r="AC93" s="61">
        <f t="shared" si="69"/>
        <v>4.9453031683569983E-3</v>
      </c>
      <c r="AD93" s="61">
        <f t="shared" si="69"/>
        <v>1.4875187851926978E-2</v>
      </c>
      <c r="AE93" s="61">
        <f t="shared" si="69"/>
        <v>3.2425028823529416E-3</v>
      </c>
      <c r="AF93" s="61">
        <f t="shared" si="69"/>
        <v>2.0416709249492904</v>
      </c>
      <c r="AG93">
        <f t="shared" si="36"/>
        <v>2.7509612246404345</v>
      </c>
      <c r="AH93">
        <f t="shared" si="36"/>
        <v>4.6316687082985079E-2</v>
      </c>
      <c r="AI93">
        <f t="shared" si="36"/>
        <v>3.0159071288141117</v>
      </c>
      <c r="AJ93">
        <f t="shared" si="36"/>
        <v>0.16818381143066488</v>
      </c>
      <c r="AK93">
        <f t="shared" si="36"/>
        <v>0.73002500098670298</v>
      </c>
      <c r="AL93">
        <f t="shared" si="33"/>
        <v>0.294191693721574</v>
      </c>
      <c r="AM93">
        <f t="shared" si="33"/>
        <v>5.1076325771071913E-2</v>
      </c>
      <c r="AN93">
        <f t="shared" si="33"/>
        <v>0.15363465388580733</v>
      </c>
      <c r="AO93">
        <f t="shared" si="33"/>
        <v>3.3489379294762554E-2</v>
      </c>
      <c r="AP93">
        <f t="shared" si="33"/>
        <v>21.086887038046136</v>
      </c>
    </row>
    <row r="94" spans="1:42" customFormat="1">
      <c r="A94" s="12"/>
      <c r="B94" s="10" t="s">
        <v>139</v>
      </c>
      <c r="C94" s="12" t="s">
        <v>288</v>
      </c>
      <c r="D94" s="12">
        <v>1</v>
      </c>
      <c r="E94" s="12">
        <v>3</v>
      </c>
      <c r="F94" s="12" t="s">
        <v>142</v>
      </c>
      <c r="G94" s="45" t="s">
        <v>146</v>
      </c>
      <c r="H94" s="63">
        <v>35.49</v>
      </c>
      <c r="I94" s="64">
        <v>31131.578947368424</v>
      </c>
      <c r="J94" s="12">
        <f>H94/H96</f>
        <v>5.8697054396903897E-2</v>
      </c>
      <c r="K94" s="65">
        <v>4.000000000000092E-3</v>
      </c>
      <c r="L94" s="66">
        <f t="shared" si="54"/>
        <v>4.9799999999999995</v>
      </c>
      <c r="M94" s="45">
        <f t="shared" ref="M94:V94" si="70">AVERAGE(M71,M86,M109)</f>
        <v>9.3299743396666681</v>
      </c>
      <c r="N94" s="45">
        <f t="shared" si="70"/>
        <v>0.14247148766666667</v>
      </c>
      <c r="O94" s="45">
        <f t="shared" si="70"/>
        <v>7.8560285096666673</v>
      </c>
      <c r="P94" s="45">
        <f t="shared" si="70"/>
        <v>1.2162613827666668</v>
      </c>
      <c r="Q94" s="45">
        <f t="shared" si="70"/>
        <v>1.6361621727333333</v>
      </c>
      <c r="R94" s="45">
        <f t="shared" si="70"/>
        <v>0.99698793029999999</v>
      </c>
      <c r="S94" s="45">
        <f t="shared" si="70"/>
        <v>4.5864745093333333E-2</v>
      </c>
      <c r="T94" s="45">
        <f t="shared" si="70"/>
        <v>0.96810194906666658</v>
      </c>
      <c r="U94" s="45">
        <f t="shared" si="70"/>
        <v>1.3261590951333335</v>
      </c>
      <c r="V94" s="45">
        <f t="shared" si="70"/>
        <v>51.159317073333341</v>
      </c>
      <c r="W94" s="10">
        <f t="shared" ref="W94:AF95" si="71">M94*0.1/$L94</f>
        <v>0.18734888232262389</v>
      </c>
      <c r="X94" s="10">
        <f t="shared" si="71"/>
        <v>2.8608732463186086E-3</v>
      </c>
      <c r="Y94" s="10">
        <f t="shared" si="71"/>
        <v>0.15775157649933069</v>
      </c>
      <c r="Z94" s="10">
        <f t="shared" si="71"/>
        <v>2.4422919332663995E-2</v>
      </c>
      <c r="AA94" s="10">
        <f t="shared" si="71"/>
        <v>3.285466210307899E-2</v>
      </c>
      <c r="AB94" s="10">
        <f t="shared" si="71"/>
        <v>2.001983795783133E-2</v>
      </c>
      <c r="AC94" s="10">
        <f t="shared" si="71"/>
        <v>9.2097881713520762E-4</v>
      </c>
      <c r="AD94" s="10">
        <f t="shared" si="71"/>
        <v>1.9439798174029452E-2</v>
      </c>
      <c r="AE94" s="10">
        <f t="shared" si="71"/>
        <v>2.6629700705488629E-2</v>
      </c>
      <c r="AF94" s="10">
        <f t="shared" si="71"/>
        <v>1.0272955235609107</v>
      </c>
      <c r="AG94">
        <f t="shared" si="36"/>
        <v>5.8324665207280022</v>
      </c>
      <c r="AH94">
        <f t="shared" si="36"/>
        <v>8.9063501326181946E-2</v>
      </c>
      <c r="AI94">
        <f t="shared" si="36"/>
        <v>4.9110556578607429</v>
      </c>
      <c r="AJ94">
        <f t="shared" si="36"/>
        <v>0.76032404133003972</v>
      </c>
      <c r="AK94">
        <f t="shared" si="36"/>
        <v>1.022817507051117</v>
      </c>
      <c r="AL94">
        <f t="shared" si="33"/>
        <v>0.62324916589774915</v>
      </c>
      <c r="AM94">
        <f t="shared" si="33"/>
        <v>2.86715247544987E-2</v>
      </c>
      <c r="AN94">
        <f t="shared" si="33"/>
        <v>0.60519161157570633</v>
      </c>
      <c r="AO94">
        <f t="shared" si="33"/>
        <v>0.82902462985771186</v>
      </c>
      <c r="AP94">
        <f t="shared" si="33"/>
        <v>31.981331694014667</v>
      </c>
    </row>
    <row r="95" spans="1:42" customFormat="1">
      <c r="A95" s="12">
        <v>47</v>
      </c>
      <c r="B95" s="10" t="s">
        <v>139</v>
      </c>
      <c r="C95" s="12" t="s">
        <v>288</v>
      </c>
      <c r="D95" s="12">
        <v>1</v>
      </c>
      <c r="E95" s="12">
        <v>3</v>
      </c>
      <c r="F95" s="12" t="s">
        <v>142</v>
      </c>
      <c r="G95" s="12" t="s">
        <v>143</v>
      </c>
      <c r="H95" s="63">
        <v>569.14</v>
      </c>
      <c r="I95" s="64">
        <v>70203.527815468115</v>
      </c>
      <c r="J95" s="12">
        <f>H95/H96</f>
        <v>0.94130294560309613</v>
      </c>
      <c r="K95" s="65">
        <v>4.000000000000092E-3</v>
      </c>
      <c r="L95" s="66">
        <f t="shared" si="54"/>
        <v>4.9799999999999995</v>
      </c>
      <c r="M95" s="12">
        <v>6.3741058380000002</v>
      </c>
      <c r="N95" s="12">
        <v>0.1582611488</v>
      </c>
      <c r="O95" s="12">
        <v>8.8458536060000004</v>
      </c>
      <c r="P95" s="12">
        <v>1.4570557260000001</v>
      </c>
      <c r="Q95" s="12">
        <v>1.2288129270000001</v>
      </c>
      <c r="R95" s="12">
        <v>0.59040223589999996</v>
      </c>
      <c r="S95" s="12">
        <v>5.814014201E-2</v>
      </c>
      <c r="T95" s="12">
        <v>0.49731858880000002</v>
      </c>
      <c r="U95" s="12">
        <v>9.6683286600000001E-2</v>
      </c>
      <c r="V95" s="12">
        <v>67.662285019999999</v>
      </c>
      <c r="W95" s="10">
        <f t="shared" si="71"/>
        <v>0.12799409313253013</v>
      </c>
      <c r="X95" s="10">
        <f t="shared" si="71"/>
        <v>3.1779347148594385E-3</v>
      </c>
      <c r="Y95" s="10">
        <f t="shared" si="71"/>
        <v>0.17762758244979923</v>
      </c>
      <c r="Z95" s="10">
        <f t="shared" si="71"/>
        <v>2.9258147108433743E-2</v>
      </c>
      <c r="AA95" s="10">
        <f t="shared" si="71"/>
        <v>2.4674958373493983E-2</v>
      </c>
      <c r="AB95" s="10">
        <f t="shared" si="71"/>
        <v>1.185546658433735E-2</v>
      </c>
      <c r="AC95" s="10">
        <f t="shared" si="71"/>
        <v>1.1674727311244983E-3</v>
      </c>
      <c r="AD95" s="10">
        <f t="shared" si="71"/>
        <v>9.9863170441767089E-3</v>
      </c>
      <c r="AE95" s="10">
        <f t="shared" si="71"/>
        <v>1.9414314578313258E-3</v>
      </c>
      <c r="AF95" s="10">
        <f t="shared" si="71"/>
        <v>1.3586804220883537</v>
      </c>
      <c r="AG95">
        <f t="shared" si="36"/>
        <v>8.9856368774451951</v>
      </c>
      <c r="AH95">
        <f t="shared" si="36"/>
        <v>0.22310222815037631</v>
      </c>
      <c r="AI95">
        <f t="shared" si="36"/>
        <v>12.470082925308835</v>
      </c>
      <c r="AJ95">
        <f t="shared" si="36"/>
        <v>2.0540251443559865</v>
      </c>
      <c r="AK95">
        <f t="shared" si="36"/>
        <v>1.7322691265191026</v>
      </c>
      <c r="AL95">
        <f t="shared" si="33"/>
        <v>0.83229557811887989</v>
      </c>
      <c r="AM95">
        <f t="shared" si="33"/>
        <v>8.1960704353299246E-2</v>
      </c>
      <c r="AN95">
        <f t="shared" si="33"/>
        <v>0.70107468638494286</v>
      </c>
      <c r="AO95">
        <f t="shared" si="33"/>
        <v>0.13629533735168631</v>
      </c>
      <c r="AP95">
        <f t="shared" si="33"/>
        <v>95.384158804411697</v>
      </c>
    </row>
    <row r="96" spans="1:42" customFormat="1">
      <c r="A96" s="12"/>
      <c r="B96" s="10" t="s">
        <v>139</v>
      </c>
      <c r="C96" s="12" t="s">
        <v>288</v>
      </c>
      <c r="D96" s="12">
        <v>1</v>
      </c>
      <c r="E96" s="12">
        <v>3</v>
      </c>
      <c r="F96" s="12" t="s">
        <v>144</v>
      </c>
      <c r="G96" s="41" t="s">
        <v>33</v>
      </c>
      <c r="H96" s="67">
        <f>SUM(H94:H95)</f>
        <v>604.63</v>
      </c>
      <c r="I96" s="68">
        <v>74581.226100900458</v>
      </c>
      <c r="J96" s="69"/>
      <c r="K96" s="65"/>
      <c r="L96" s="66"/>
      <c r="M96" s="42">
        <f t="shared" ref="M96:AF96" si="72">(M94*$J94)+(M95*$J95)</f>
        <v>6.5476066122324239</v>
      </c>
      <c r="N96" s="42">
        <f t="shared" si="72"/>
        <v>0.15733434220154804</v>
      </c>
      <c r="O96" s="42">
        <f t="shared" si="72"/>
        <v>8.7877537884771026</v>
      </c>
      <c r="P96" s="42">
        <f t="shared" si="72"/>
        <v>1.4429218073367664</v>
      </c>
      <c r="Q96" s="42">
        <f t="shared" si="72"/>
        <v>1.2527231278353472</v>
      </c>
      <c r="R96" s="42">
        <f t="shared" si="72"/>
        <v>0.61426761852119971</v>
      </c>
      <c r="S96" s="42">
        <f t="shared" si="72"/>
        <v>5.7419612369438829E-2</v>
      </c>
      <c r="T96" s="42">
        <f t="shared" si="72"/>
        <v>0.52495218530672971</v>
      </c>
      <c r="U96" s="42">
        <f t="shared" si="72"/>
        <v>0.16884989501315847</v>
      </c>
      <c r="V96" s="42">
        <f t="shared" si="72"/>
        <v>66.693609412724143</v>
      </c>
      <c r="W96" s="42">
        <f t="shared" si="72"/>
        <v>0.13147804442233785</v>
      </c>
      <c r="X96" s="42">
        <f t="shared" si="72"/>
        <v>3.1593241405933354E-3</v>
      </c>
      <c r="Y96" s="42">
        <f t="shared" si="72"/>
        <v>0.17646091944733139</v>
      </c>
      <c r="Z96" s="42">
        <f t="shared" si="72"/>
        <v>2.8974333480657966E-2</v>
      </c>
      <c r="AA96" s="42">
        <f t="shared" si="72"/>
        <v>2.5155082888259992E-2</v>
      </c>
      <c r="AB96" s="42">
        <f t="shared" si="72"/>
        <v>1.2334691134963851E-2</v>
      </c>
      <c r="AC96" s="42">
        <f t="shared" si="72"/>
        <v>1.1530042644465632E-3</v>
      </c>
      <c r="AD96" s="42">
        <f t="shared" si="72"/>
        <v>1.054120854029578E-2</v>
      </c>
      <c r="AE96" s="42">
        <f t="shared" si="72"/>
        <v>3.3905601408264763E-3</v>
      </c>
      <c r="AF96" s="42">
        <f t="shared" si="72"/>
        <v>1.3392291046731759</v>
      </c>
      <c r="AG96">
        <f t="shared" si="36"/>
        <v>9.8057937583666135</v>
      </c>
      <c r="AH96">
        <f t="shared" si="36"/>
        <v>0.23562626805562456</v>
      </c>
      <c r="AI96">
        <f t="shared" si="36"/>
        <v>13.160671731274206</v>
      </c>
      <c r="AJ96">
        <f t="shared" si="36"/>
        <v>2.160941316443842</v>
      </c>
      <c r="AK96">
        <f t="shared" si="36"/>
        <v>1.8760969244762107</v>
      </c>
      <c r="AL96">
        <f t="shared" ref="AL96:AP146" si="73">AB96*$I96/1000</f>
        <v>0.91993638842151138</v>
      </c>
      <c r="AM96">
        <f t="shared" si="73"/>
        <v>8.5992471741991552E-2</v>
      </c>
      <c r="AN96">
        <f t="shared" si="73"/>
        <v>0.78617625752054243</v>
      </c>
      <c r="AO96">
        <f t="shared" si="73"/>
        <v>0.25287213247168033</v>
      </c>
      <c r="AP96">
        <f t="shared" si="73"/>
        <v>99.881348656536616</v>
      </c>
    </row>
    <row r="97" spans="1:42" customFormat="1">
      <c r="A97" s="12">
        <v>29</v>
      </c>
      <c r="B97" s="10" t="s">
        <v>139</v>
      </c>
      <c r="C97" s="12" t="s">
        <v>288</v>
      </c>
      <c r="D97" s="12">
        <v>1</v>
      </c>
      <c r="E97" s="12">
        <v>3</v>
      </c>
      <c r="F97" s="14" t="s">
        <v>217</v>
      </c>
      <c r="G97" s="12" t="s">
        <v>146</v>
      </c>
      <c r="H97" s="63">
        <v>77.47</v>
      </c>
      <c r="I97" s="64">
        <v>67956.140350877191</v>
      </c>
      <c r="J97" s="12">
        <f>H97/H99</f>
        <v>6.7129970624680471E-2</v>
      </c>
      <c r="K97" s="65">
        <v>2.5000000000000001E-2</v>
      </c>
      <c r="L97" s="66">
        <f t="shared" si="54"/>
        <v>4.875</v>
      </c>
      <c r="M97" s="12">
        <v>7.4708554569999999</v>
      </c>
      <c r="N97" s="12">
        <v>0.19487714640000001</v>
      </c>
      <c r="O97" s="12">
        <v>3.09057453</v>
      </c>
      <c r="P97" s="12">
        <v>1.3425700789999999</v>
      </c>
      <c r="Q97" s="12">
        <v>0.71104421949999996</v>
      </c>
      <c r="R97" s="12">
        <v>0.19487014650000001</v>
      </c>
      <c r="S97" s="12">
        <v>0.1597743153</v>
      </c>
      <c r="T97" s="12">
        <v>0.45107184960000002</v>
      </c>
      <c r="U97" s="12">
        <v>0.41265536739999997</v>
      </c>
      <c r="V97" s="12">
        <v>26.714755060000002</v>
      </c>
      <c r="W97" s="10">
        <f t="shared" ref="W97:AF98" si="74">M97*0.1/$L97</f>
        <v>0.15324831706666669</v>
      </c>
      <c r="X97" s="10">
        <f t="shared" si="74"/>
        <v>3.9974799261538463E-3</v>
      </c>
      <c r="Y97" s="10">
        <f t="shared" si="74"/>
        <v>6.3396400615384624E-2</v>
      </c>
      <c r="Z97" s="10">
        <f t="shared" si="74"/>
        <v>2.7539899056410258E-2</v>
      </c>
      <c r="AA97" s="10">
        <f t="shared" si="74"/>
        <v>1.458552245128205E-2</v>
      </c>
      <c r="AB97" s="10">
        <f t="shared" si="74"/>
        <v>3.9973363384615389E-3</v>
      </c>
      <c r="AC97" s="10">
        <f t="shared" si="74"/>
        <v>3.2774218523076923E-3</v>
      </c>
      <c r="AD97" s="10">
        <f t="shared" si="74"/>
        <v>9.2527558892307703E-3</v>
      </c>
      <c r="AE97" s="10">
        <f t="shared" si="74"/>
        <v>8.4647254851282043E-3</v>
      </c>
      <c r="AF97" s="10">
        <f t="shared" si="74"/>
        <v>0.54799497558974364</v>
      </c>
      <c r="AG97">
        <f t="shared" ref="AG97:AK147" si="75">W97*$I97/1000</f>
        <v>10.41416414311813</v>
      </c>
      <c r="AH97">
        <f t="shared" si="75"/>
        <v>0.27165330691152495</v>
      </c>
      <c r="AI97">
        <f t="shared" si="75"/>
        <v>4.3081746979595144</v>
      </c>
      <c r="AJ97">
        <f t="shared" si="75"/>
        <v>1.8715052455264058</v>
      </c>
      <c r="AK97">
        <f t="shared" si="75"/>
        <v>0.99117581079019323</v>
      </c>
      <c r="AL97">
        <f t="shared" si="73"/>
        <v>0.27164354924615391</v>
      </c>
      <c r="AM97">
        <f t="shared" si="73"/>
        <v>0.22272093938445342</v>
      </c>
      <c r="AN97">
        <f t="shared" si="73"/>
        <v>0.62878157784097177</v>
      </c>
      <c r="AO97">
        <f t="shared" si="73"/>
        <v>0.5752300730990193</v>
      </c>
      <c r="AP97">
        <f t="shared" si="73"/>
        <v>37.239623472752136</v>
      </c>
    </row>
    <row r="98" spans="1:42" customFormat="1">
      <c r="A98" s="12">
        <v>48</v>
      </c>
      <c r="B98" s="10" t="s">
        <v>139</v>
      </c>
      <c r="C98" s="12" t="s">
        <v>288</v>
      </c>
      <c r="D98" s="12">
        <v>1</v>
      </c>
      <c r="E98" s="12">
        <v>3</v>
      </c>
      <c r="F98" s="14" t="s">
        <v>145</v>
      </c>
      <c r="G98" s="12" t="s">
        <v>148</v>
      </c>
      <c r="H98" s="63">
        <v>1076.56</v>
      </c>
      <c r="I98" s="64">
        <v>132793.88183051682</v>
      </c>
      <c r="J98" s="12">
        <f>H98/H99</f>
        <v>0.93287002937531949</v>
      </c>
      <c r="K98" s="65">
        <v>2.5000000000000001E-2</v>
      </c>
      <c r="L98" s="66">
        <f t="shared" si="54"/>
        <v>4.875</v>
      </c>
      <c r="M98" s="12">
        <v>10.815229860000001</v>
      </c>
      <c r="N98" s="12">
        <v>0.2265419377</v>
      </c>
      <c r="O98" s="12">
        <v>6.5748264140000003</v>
      </c>
      <c r="P98" s="12">
        <v>2.0110583009999998</v>
      </c>
      <c r="Q98" s="12">
        <v>2.7226277099999998</v>
      </c>
      <c r="R98" s="12">
        <v>0.38949676620000001</v>
      </c>
      <c r="S98" s="12">
        <v>0.41686154809999998</v>
      </c>
      <c r="T98" s="12">
        <v>0.52664794240000001</v>
      </c>
      <c r="U98" s="12">
        <v>0.38669898539999997</v>
      </c>
      <c r="V98" s="12">
        <v>52.609102819999997</v>
      </c>
      <c r="W98" s="10">
        <f t="shared" si="74"/>
        <v>0.22185086892307695</v>
      </c>
      <c r="X98" s="10">
        <f t="shared" si="74"/>
        <v>4.6470141066666665E-3</v>
      </c>
      <c r="Y98" s="10">
        <f t="shared" si="74"/>
        <v>0.13486823413333335</v>
      </c>
      <c r="Z98" s="10">
        <f t="shared" si="74"/>
        <v>4.1252477969230768E-2</v>
      </c>
      <c r="AA98" s="10">
        <f t="shared" si="74"/>
        <v>5.5848773538461544E-2</v>
      </c>
      <c r="AB98" s="10">
        <f t="shared" si="74"/>
        <v>7.9896772553846168E-3</v>
      </c>
      <c r="AC98" s="10">
        <f t="shared" si="74"/>
        <v>8.5510061148717943E-3</v>
      </c>
      <c r="AD98" s="10">
        <f t="shared" si="74"/>
        <v>1.0803034715897438E-2</v>
      </c>
      <c r="AE98" s="10">
        <f t="shared" si="74"/>
        <v>7.9322868800000002E-3</v>
      </c>
      <c r="AF98" s="10">
        <f t="shared" si="74"/>
        <v>1.0791610834871794</v>
      </c>
      <c r="AG98">
        <f t="shared" si="75"/>
        <v>29.460438071768561</v>
      </c>
      <c r="AH98">
        <f t="shared" si="75"/>
        <v>0.61709504214543798</v>
      </c>
      <c r="AI98">
        <f t="shared" si="75"/>
        <v>17.909676346192345</v>
      </c>
      <c r="AJ98">
        <f t="shared" si="75"/>
        <v>5.478076684662029</v>
      </c>
      <c r="AK98">
        <f t="shared" si="75"/>
        <v>7.416375433645757</v>
      </c>
      <c r="AL98">
        <f t="shared" si="73"/>
        <v>1.0609802573155127</v>
      </c>
      <c r="AM98">
        <f t="shared" si="73"/>
        <v>1.1355212955503118</v>
      </c>
      <c r="AN98">
        <f t="shared" si="73"/>
        <v>1.4345769154738552</v>
      </c>
      <c r="AO98">
        <f t="shared" si="73"/>
        <v>1.0533591665884789</v>
      </c>
      <c r="AP98">
        <f t="shared" si="73"/>
        <v>143.305989396689</v>
      </c>
    </row>
    <row r="99" spans="1:42" customFormat="1">
      <c r="A99" s="12"/>
      <c r="B99" s="10" t="s">
        <v>139</v>
      </c>
      <c r="C99" s="12" t="s">
        <v>288</v>
      </c>
      <c r="D99" s="12">
        <v>1</v>
      </c>
      <c r="E99" s="12">
        <v>3</v>
      </c>
      <c r="F99" s="14" t="s">
        <v>145</v>
      </c>
      <c r="G99" s="41" t="s">
        <v>33</v>
      </c>
      <c r="H99" s="67">
        <f>SUM(H97:H98)</f>
        <v>1154.03</v>
      </c>
      <c r="I99" s="68">
        <v>142349.82114222276</v>
      </c>
      <c r="J99" s="69"/>
      <c r="K99" s="65"/>
      <c r="L99" s="66"/>
      <c r="M99" s="42">
        <f t="shared" ref="M99:AF99" si="76">(M97*$J97)+(M98*$J98)</f>
        <v>10.590722104568677</v>
      </c>
      <c r="N99" s="42">
        <f t="shared" si="76"/>
        <v>0.22441628119019436</v>
      </c>
      <c r="O99" s="42">
        <f t="shared" si="76"/>
        <v>6.3409286873780921</v>
      </c>
      <c r="P99" s="42">
        <f t="shared" si="76"/>
        <v>1.966182706294195</v>
      </c>
      <c r="Q99" s="42">
        <f t="shared" si="76"/>
        <v>2.5875901693736427</v>
      </c>
      <c r="R99" s="42">
        <f t="shared" si="76"/>
        <v>0.37643148693675815</v>
      </c>
      <c r="S99" s="42">
        <f t="shared" si="76"/>
        <v>0.3996032897141556</v>
      </c>
      <c r="T99" s="42">
        <f t="shared" si="76"/>
        <v>0.52157452151040784</v>
      </c>
      <c r="U99" s="42">
        <f t="shared" si="76"/>
        <v>0.38844143656118296</v>
      </c>
      <c r="V99" s="42">
        <f t="shared" si="76"/>
        <v>50.870816015525939</v>
      </c>
      <c r="W99" s="42">
        <f t="shared" si="76"/>
        <v>0.217245581632178</v>
      </c>
      <c r="X99" s="42">
        <f t="shared" si="76"/>
        <v>4.6034108962091144E-3</v>
      </c>
      <c r="Y99" s="42">
        <f t="shared" si="76"/>
        <v>0.13007033204878141</v>
      </c>
      <c r="Z99" s="42">
        <f t="shared" si="76"/>
        <v>4.0331952949624515E-2</v>
      </c>
      <c r="AA99" s="42">
        <f t="shared" si="76"/>
        <v>5.3078772705100363E-2</v>
      </c>
      <c r="AB99" s="42">
        <f t="shared" si="76"/>
        <v>7.7216715269078605E-3</v>
      </c>
      <c r="AC99" s="42">
        <f t="shared" si="76"/>
        <v>8.1969905582390899E-3</v>
      </c>
      <c r="AD99" s="42">
        <f t="shared" si="76"/>
        <v>1.069896454380324E-2</v>
      </c>
      <c r="AE99" s="42">
        <f t="shared" si="76"/>
        <v>7.9680294679217029E-3</v>
      </c>
      <c r="AF99" s="42">
        <f t="shared" si="76"/>
        <v>1.0435039182671986</v>
      </c>
      <c r="AG99">
        <f t="shared" si="75"/>
        <v>30.924869689278694</v>
      </c>
      <c r="AH99">
        <f t="shared" si="75"/>
        <v>0.65529471771952685</v>
      </c>
      <c r="AI99">
        <f t="shared" si="75"/>
        <v>18.515488503053557</v>
      </c>
      <c r="AJ99">
        <f t="shared" si="75"/>
        <v>5.7412462886955939</v>
      </c>
      <c r="AK99">
        <f t="shared" si="75"/>
        <v>7.5557538010197325</v>
      </c>
      <c r="AL99">
        <f t="shared" si="73"/>
        <v>1.0991785607743281</v>
      </c>
      <c r="AM99">
        <f t="shared" si="73"/>
        <v>1.1668401398698232</v>
      </c>
      <c r="AN99">
        <f t="shared" si="73"/>
        <v>1.5229956892173742</v>
      </c>
      <c r="AO99">
        <f t="shared" si="73"/>
        <v>1.1342475696146148</v>
      </c>
      <c r="AP99">
        <f t="shared" si="73"/>
        <v>148.54259612654434</v>
      </c>
    </row>
    <row r="100" spans="1:42" customFormat="1">
      <c r="A100" s="12">
        <v>27</v>
      </c>
      <c r="B100" s="10" t="s">
        <v>139</v>
      </c>
      <c r="C100" s="12" t="s">
        <v>288</v>
      </c>
      <c r="D100" s="12">
        <v>1</v>
      </c>
      <c r="E100" s="12">
        <v>3</v>
      </c>
      <c r="F100" s="12" t="s">
        <v>150</v>
      </c>
      <c r="G100" s="12" t="s">
        <v>141</v>
      </c>
      <c r="H100" s="63">
        <v>80.490000000000009</v>
      </c>
      <c r="I100" s="64">
        <v>70605.263157894748</v>
      </c>
      <c r="J100" s="12">
        <f>H100/H102</f>
        <v>6.7575622738454064E-2</v>
      </c>
      <c r="K100" s="65">
        <v>4.000000000000092E-3</v>
      </c>
      <c r="L100" s="66">
        <f t="shared" si="54"/>
        <v>4.9799999999999995</v>
      </c>
      <c r="M100" s="12">
        <v>5.2292238749999997</v>
      </c>
      <c r="N100" s="12">
        <v>0.19199282209999999</v>
      </c>
      <c r="O100" s="12">
        <v>2.4159044729999999</v>
      </c>
      <c r="P100" s="12">
        <v>0.59794384830000002</v>
      </c>
      <c r="Q100" s="12">
        <v>0.95181957610000001</v>
      </c>
      <c r="R100" s="12">
        <v>0.14169388860000001</v>
      </c>
      <c r="S100" s="12">
        <v>0.29980733450000002</v>
      </c>
      <c r="T100" s="12">
        <v>0.4016121077</v>
      </c>
      <c r="U100" s="12">
        <v>0.37653366960000001</v>
      </c>
      <c r="V100" s="12">
        <v>21.89264541</v>
      </c>
      <c r="W100" s="10">
        <f t="shared" ref="W100:AF101" si="77">M100*0.1/$L100</f>
        <v>0.10500449548192771</v>
      </c>
      <c r="X100" s="10">
        <f t="shared" si="77"/>
        <v>3.8552775522088362E-3</v>
      </c>
      <c r="Y100" s="10">
        <f t="shared" si="77"/>
        <v>4.8512138012048199E-2</v>
      </c>
      <c r="Z100" s="10">
        <f t="shared" si="77"/>
        <v>1.2006904584337352E-2</v>
      </c>
      <c r="AA100" s="10">
        <f t="shared" si="77"/>
        <v>1.9112842893574299E-2</v>
      </c>
      <c r="AB100" s="10">
        <f t="shared" si="77"/>
        <v>2.8452588072289163E-3</v>
      </c>
      <c r="AC100" s="10">
        <f t="shared" si="77"/>
        <v>6.0202276004016082E-3</v>
      </c>
      <c r="AD100" s="10">
        <f t="shared" si="77"/>
        <v>8.0645001546184748E-3</v>
      </c>
      <c r="AE100" s="10">
        <f t="shared" si="77"/>
        <v>7.5609170602409653E-3</v>
      </c>
      <c r="AF100" s="10">
        <f t="shared" si="77"/>
        <v>0.43961135361445786</v>
      </c>
      <c r="AG100">
        <f t="shared" si="75"/>
        <v>7.413870036263476</v>
      </c>
      <c r="AH100">
        <f t="shared" si="75"/>
        <v>0.2722028861204292</v>
      </c>
      <c r="AI100">
        <f t="shared" si="75"/>
        <v>3.4252122706927719</v>
      </c>
      <c r="AJ100">
        <f t="shared" si="75"/>
        <v>0.84775065788887161</v>
      </c>
      <c r="AK100">
        <f t="shared" si="75"/>
        <v>1.3494673021963119</v>
      </c>
      <c r="AL100">
        <f t="shared" si="73"/>
        <v>0.20089024683671536</v>
      </c>
      <c r="AM100">
        <f t="shared" si="73"/>
        <v>0.42505975399677676</v>
      </c>
      <c r="AN100">
        <f t="shared" si="73"/>
        <v>0.56939615565372026</v>
      </c>
      <c r="AO100">
        <f t="shared" si="73"/>
        <v>0.53384053875332926</v>
      </c>
      <c r="AP100">
        <f t="shared" si="73"/>
        <v>31.038875309147123</v>
      </c>
    </row>
    <row r="101" spans="1:42" customFormat="1">
      <c r="A101" s="12">
        <v>49</v>
      </c>
      <c r="B101" s="10" t="s">
        <v>139</v>
      </c>
      <c r="C101" s="12" t="s">
        <v>288</v>
      </c>
      <c r="D101" s="12">
        <v>1</v>
      </c>
      <c r="E101" s="12">
        <v>3</v>
      </c>
      <c r="F101" s="12" t="s">
        <v>149</v>
      </c>
      <c r="G101" s="12" t="s">
        <v>143</v>
      </c>
      <c r="H101" s="63">
        <v>1110.6199999999999</v>
      </c>
      <c r="I101" s="64">
        <v>136995.18934254348</v>
      </c>
      <c r="J101" s="12">
        <f>H101/H102</f>
        <v>0.93242437726154592</v>
      </c>
      <c r="K101" s="65">
        <v>4.000000000000092E-3</v>
      </c>
      <c r="L101" s="66">
        <f t="shared" si="54"/>
        <v>4.9799999999999995</v>
      </c>
      <c r="M101" s="12">
        <v>5.5311975779999996</v>
      </c>
      <c r="N101" s="12">
        <v>0.2021472342</v>
      </c>
      <c r="O101" s="12">
        <v>2.7658608149999999</v>
      </c>
      <c r="P101" s="12">
        <v>0.84079746389999999</v>
      </c>
      <c r="Q101" s="12">
        <v>1.222911936</v>
      </c>
      <c r="R101" s="12">
        <v>0.2305645412</v>
      </c>
      <c r="S101" s="12">
        <v>0.4909029298</v>
      </c>
      <c r="T101" s="12">
        <v>0.66914417950000005</v>
      </c>
      <c r="U101" s="12">
        <v>0.56163894430000005</v>
      </c>
      <c r="V101" s="12">
        <v>25.511149280000001</v>
      </c>
      <c r="W101" s="10">
        <f t="shared" si="77"/>
        <v>0.11106822445783134</v>
      </c>
      <c r="X101" s="10">
        <f t="shared" si="77"/>
        <v>4.0591814096385551E-3</v>
      </c>
      <c r="Y101" s="10">
        <f t="shared" si="77"/>
        <v>5.553937379518073E-2</v>
      </c>
      <c r="Z101" s="10">
        <f t="shared" si="77"/>
        <v>1.6883483210843375E-2</v>
      </c>
      <c r="AA101" s="10">
        <f t="shared" si="77"/>
        <v>2.4556464578313258E-2</v>
      </c>
      <c r="AB101" s="10">
        <f t="shared" si="77"/>
        <v>4.6298100642570283E-3</v>
      </c>
      <c r="AC101" s="10">
        <f t="shared" si="77"/>
        <v>9.8574885502008044E-3</v>
      </c>
      <c r="AD101" s="10">
        <f t="shared" si="77"/>
        <v>1.343663011044177E-2</v>
      </c>
      <c r="AE101" s="10">
        <f t="shared" si="77"/>
        <v>1.1277890447791167E-2</v>
      </c>
      <c r="AF101" s="10">
        <f t="shared" si="77"/>
        <v>0.51227207389558249</v>
      </c>
      <c r="AG101">
        <f t="shared" si="75"/>
        <v>15.215812439540723</v>
      </c>
      <c r="AH101">
        <f t="shared" si="75"/>
        <v>0.55608832578916645</v>
      </c>
      <c r="AI101">
        <f t="shared" si="75"/>
        <v>7.6086270290370823</v>
      </c>
      <c r="AJ101">
        <f t="shared" si="75"/>
        <v>2.312955979231142</v>
      </c>
      <c r="AK101">
        <f t="shared" si="75"/>
        <v>3.3641175144894868</v>
      </c>
      <c r="AL101">
        <f t="shared" si="73"/>
        <v>0.63426170637290502</v>
      </c>
      <c r="AM101">
        <f t="shared" si="73"/>
        <v>1.3504285103767135</v>
      </c>
      <c r="AN101">
        <f t="shared" si="73"/>
        <v>1.8407536861056912</v>
      </c>
      <c r="AO101">
        <f t="shared" si="73"/>
        <v>1.5450167372796133</v>
      </c>
      <c r="AP101">
        <f t="shared" si="73"/>
        <v>70.178809758222755</v>
      </c>
    </row>
    <row r="102" spans="1:42" customFormat="1">
      <c r="A102" s="12"/>
      <c r="B102" s="10" t="s">
        <v>139</v>
      </c>
      <c r="C102" s="12" t="s">
        <v>288</v>
      </c>
      <c r="D102" s="12">
        <v>1</v>
      </c>
      <c r="E102" s="12">
        <v>3</v>
      </c>
      <c r="F102" s="12" t="s">
        <v>150</v>
      </c>
      <c r="G102" s="41" t="s">
        <v>33</v>
      </c>
      <c r="H102" s="67">
        <f>SUM(H100:H101)</f>
        <v>1191.1099999999999</v>
      </c>
      <c r="I102" s="68">
        <v>146923.64623165166</v>
      </c>
      <c r="J102" s="69"/>
      <c r="K102" s="65"/>
      <c r="L102" s="66"/>
      <c r="M102" s="42">
        <f t="shared" ref="M102:AF102" si="78">(M100*$J100)+(M101*$J101)</f>
        <v>5.5107915169691379</v>
      </c>
      <c r="N102" s="42">
        <f t="shared" si="78"/>
        <v>0.20146104347879962</v>
      </c>
      <c r="O102" s="42">
        <f t="shared" si="78"/>
        <v>2.7422122972580785</v>
      </c>
      <c r="P102" s="42">
        <f t="shared" si="78"/>
        <v>0.82438647959154476</v>
      </c>
      <c r="Q102" s="42">
        <f t="shared" si="78"/>
        <v>1.2045927009601203</v>
      </c>
      <c r="R102" s="42">
        <f t="shared" si="78"/>
        <v>0.2245590515073822</v>
      </c>
      <c r="S102" s="42">
        <f t="shared" si="78"/>
        <v>0.47798952594502692</v>
      </c>
      <c r="T102" s="42">
        <f t="shared" si="78"/>
        <v>0.65106553314560622</v>
      </c>
      <c r="U102" s="42">
        <f t="shared" si="78"/>
        <v>0.54913034008997497</v>
      </c>
      <c r="V102" s="42">
        <f t="shared" si="78"/>
        <v>25.266626627603245</v>
      </c>
      <c r="W102" s="42">
        <f t="shared" si="78"/>
        <v>0.11065846419616744</v>
      </c>
      <c r="X102" s="42">
        <f t="shared" si="78"/>
        <v>4.0454024794939689E-3</v>
      </c>
      <c r="Y102" s="42">
        <f t="shared" si="78"/>
        <v>5.5064503961005595E-2</v>
      </c>
      <c r="Z102" s="42">
        <f t="shared" si="78"/>
        <v>1.6553945373324198E-2</v>
      </c>
      <c r="AA102" s="42">
        <f t="shared" si="78"/>
        <v>2.418860845301447E-2</v>
      </c>
      <c r="AB102" s="42">
        <f t="shared" si="78"/>
        <v>4.5092179017546625E-3</v>
      </c>
      <c r="AC102" s="42">
        <f t="shared" si="78"/>
        <v>9.5981832519081711E-3</v>
      </c>
      <c r="AD102" s="42">
        <f t="shared" si="78"/>
        <v>1.3073605083245107E-2</v>
      </c>
      <c r="AE102" s="42">
        <f t="shared" si="78"/>
        <v>1.1026713656425203E-2</v>
      </c>
      <c r="AF102" s="42">
        <f t="shared" si="78"/>
        <v>0.50736198047396086</v>
      </c>
      <c r="AG102">
        <f t="shared" si="75"/>
        <v>16.258345046095595</v>
      </c>
      <c r="AH102">
        <f t="shared" si="75"/>
        <v>0.59436528276181833</v>
      </c>
      <c r="AI102">
        <f t="shared" si="75"/>
        <v>8.0902776998881674</v>
      </c>
      <c r="AJ102">
        <f t="shared" si="75"/>
        <v>2.4321660137683709</v>
      </c>
      <c r="AK102">
        <f t="shared" si="75"/>
        <v>3.5538785511866369</v>
      </c>
      <c r="AL102">
        <f t="shared" si="73"/>
        <v>0.66251073577883257</v>
      </c>
      <c r="AM102">
        <f t="shared" si="73"/>
        <v>1.41020008056992</v>
      </c>
      <c r="AN102">
        <f t="shared" si="73"/>
        <v>1.9208217282230269</v>
      </c>
      <c r="AO102">
        <f t="shared" si="73"/>
        <v>1.6200849763543386</v>
      </c>
      <c r="AP102">
        <f t="shared" si="73"/>
        <v>74.543472130546377</v>
      </c>
    </row>
    <row r="103" spans="1:42" customFormat="1">
      <c r="A103" s="12"/>
      <c r="B103" s="10" t="s">
        <v>139</v>
      </c>
      <c r="C103" s="12" t="s">
        <v>288</v>
      </c>
      <c r="D103" s="12">
        <v>1</v>
      </c>
      <c r="E103" s="12">
        <v>3</v>
      </c>
      <c r="F103" s="12" t="s">
        <v>158</v>
      </c>
      <c r="G103" s="45" t="s">
        <v>141</v>
      </c>
      <c r="H103" s="63">
        <v>135.06</v>
      </c>
      <c r="I103" s="64">
        <v>118473.68421052632</v>
      </c>
      <c r="J103" s="12">
        <f>H103/H105</f>
        <v>0.13622472136769379</v>
      </c>
      <c r="K103" s="65">
        <v>3.0000000000001137E-3</v>
      </c>
      <c r="L103" s="66">
        <f t="shared" si="54"/>
        <v>4.9849999999999994</v>
      </c>
      <c r="M103" s="45">
        <v>3.3213350859999999</v>
      </c>
      <c r="N103" s="45">
        <v>0.16127647580000001</v>
      </c>
      <c r="O103" s="45">
        <v>2.6528344979999998</v>
      </c>
      <c r="P103" s="45">
        <v>0.2203139462</v>
      </c>
      <c r="Q103" s="45">
        <v>0.32934763649999999</v>
      </c>
      <c r="R103" s="45">
        <v>0.13828839470000001</v>
      </c>
      <c r="S103" s="45">
        <v>0.1214637311</v>
      </c>
      <c r="T103" s="45">
        <v>0.32577651949999997</v>
      </c>
      <c r="U103" s="45">
        <v>0.66413766360000004</v>
      </c>
      <c r="V103" s="45">
        <v>12.501381569999999</v>
      </c>
      <c r="W103" s="10">
        <f t="shared" ref="W103:AF104" si="79">M103*0.1/$L103</f>
        <v>6.6626581464393195E-2</v>
      </c>
      <c r="X103" s="10">
        <f t="shared" si="79"/>
        <v>3.2352352216649958E-3</v>
      </c>
      <c r="Y103" s="10">
        <f t="shared" si="79"/>
        <v>5.3216338976930802E-2</v>
      </c>
      <c r="Z103" s="10">
        <f t="shared" si="79"/>
        <v>4.4195375366098306E-3</v>
      </c>
      <c r="AA103" s="10">
        <f t="shared" si="79"/>
        <v>6.6067730491474429E-3</v>
      </c>
      <c r="AB103" s="10">
        <f t="shared" si="79"/>
        <v>2.7740901644934812E-3</v>
      </c>
      <c r="AC103" s="10">
        <f t="shared" si="79"/>
        <v>2.4365843751253764E-3</v>
      </c>
      <c r="AD103" s="10">
        <f t="shared" si="79"/>
        <v>6.5351357973921775E-3</v>
      </c>
      <c r="AE103" s="10">
        <f t="shared" si="79"/>
        <v>1.3322721436308929E-2</v>
      </c>
      <c r="AF103" s="10">
        <f t="shared" si="79"/>
        <v>0.25077997131394186</v>
      </c>
      <c r="AG103">
        <f t="shared" si="75"/>
        <v>7.8934965724394264</v>
      </c>
      <c r="AH103">
        <f t="shared" si="75"/>
        <v>0.38329023599831086</v>
      </c>
      <c r="AI103">
        <f t="shared" si="75"/>
        <v>6.304735738793223</v>
      </c>
      <c r="AJ103">
        <f t="shared" si="75"/>
        <v>0.52359889446888053</v>
      </c>
      <c r="AK103">
        <f t="shared" si="75"/>
        <v>0.78272874387531022</v>
      </c>
      <c r="AL103">
        <f t="shared" si="73"/>
        <v>0.32865668211972771</v>
      </c>
      <c r="AM103">
        <f t="shared" si="73"/>
        <v>0.28867112781090648</v>
      </c>
      <c r="AN103">
        <f t="shared" si="73"/>
        <v>0.77424161473314701</v>
      </c>
      <c r="AO103">
        <f t="shared" si="73"/>
        <v>1.5783918922700737</v>
      </c>
      <c r="AP103">
        <f t="shared" si="73"/>
        <v>29.710827127772799</v>
      </c>
    </row>
    <row r="104" spans="1:42" customFormat="1">
      <c r="A104" s="12"/>
      <c r="B104" s="10" t="s">
        <v>139</v>
      </c>
      <c r="C104" s="12" t="s">
        <v>288</v>
      </c>
      <c r="D104" s="12">
        <v>1</v>
      </c>
      <c r="E104" s="12">
        <v>3</v>
      </c>
      <c r="F104" s="12" t="s">
        <v>151</v>
      </c>
      <c r="G104" s="12" t="s">
        <v>148</v>
      </c>
      <c r="H104" s="63">
        <v>856.39</v>
      </c>
      <c r="I104" s="64">
        <v>105635.87023559886</v>
      </c>
      <c r="J104" s="12">
        <f>H104/H105</f>
        <v>0.86377527863230619</v>
      </c>
      <c r="K104" s="65">
        <v>3.0000000000001137E-3</v>
      </c>
      <c r="L104" s="66">
        <f t="shared" si="54"/>
        <v>4.9849999999999994</v>
      </c>
      <c r="M104" s="12">
        <v>1.644353959</v>
      </c>
      <c r="N104" s="12">
        <v>0.19555961099999999</v>
      </c>
      <c r="O104" s="12">
        <v>4.7486598000000004</v>
      </c>
      <c r="P104" s="12">
        <v>0.232740959</v>
      </c>
      <c r="Q104" s="12">
        <v>0.21452112400000001</v>
      </c>
      <c r="R104" s="12">
        <v>1.8125361529999999</v>
      </c>
      <c r="S104" s="12">
        <v>0.11879901599999999</v>
      </c>
      <c r="T104" s="12">
        <v>0.759573159</v>
      </c>
      <c r="U104" s="12">
        <v>0.55349190299999995</v>
      </c>
      <c r="V104" s="12">
        <v>16.285649070000002</v>
      </c>
      <c r="W104" s="10">
        <f t="shared" si="79"/>
        <v>3.2986037291875631E-2</v>
      </c>
      <c r="X104" s="10">
        <f t="shared" si="79"/>
        <v>3.9229611033099309E-3</v>
      </c>
      <c r="Y104" s="10">
        <f t="shared" si="79"/>
        <v>9.5258972918756291E-2</v>
      </c>
      <c r="Z104" s="10">
        <f t="shared" si="79"/>
        <v>4.6688256569709131E-3</v>
      </c>
      <c r="AA104" s="10">
        <f t="shared" si="79"/>
        <v>4.3033324774322977E-3</v>
      </c>
      <c r="AB104" s="10">
        <f t="shared" si="79"/>
        <v>3.6359802467402211E-2</v>
      </c>
      <c r="AC104" s="10">
        <f t="shared" si="79"/>
        <v>2.3831297091273821E-3</v>
      </c>
      <c r="AD104" s="10">
        <f t="shared" si="79"/>
        <v>1.5237174704112339E-2</v>
      </c>
      <c r="AE104" s="10">
        <f t="shared" si="79"/>
        <v>1.1103147502507522E-2</v>
      </c>
      <c r="AF104" s="10">
        <f t="shared" si="79"/>
        <v>0.32669306058174535</v>
      </c>
      <c r="AG104">
        <f t="shared" si="75"/>
        <v>3.4845087549511993</v>
      </c>
      <c r="AH104">
        <f t="shared" si="75"/>
        <v>0.41440541004854958</v>
      </c>
      <c r="AI104">
        <f t="shared" si="75"/>
        <v>10.062764502022166</v>
      </c>
      <c r="AJ104">
        <f t="shared" si="75"/>
        <v>0.49319546125241404</v>
      </c>
      <c r="AK104">
        <f t="shared" si="75"/>
        <v>0.45458627116667638</v>
      </c>
      <c r="AL104">
        <f t="shared" si="73"/>
        <v>3.8408993752385072</v>
      </c>
      <c r="AM104">
        <f t="shared" si="73"/>
        <v>0.2517439807079806</v>
      </c>
      <c r="AN104">
        <f t="shared" si="73"/>
        <v>1.6095922098007605</v>
      </c>
      <c r="AO104">
        <f t="shared" si="73"/>
        <v>1.1728906487815982</v>
      </c>
      <c r="AP104">
        <f t="shared" si="73"/>
        <v>34.510505754483894</v>
      </c>
    </row>
    <row r="105" spans="1:42" customFormat="1">
      <c r="A105" s="12"/>
      <c r="B105" s="10" t="s">
        <v>139</v>
      </c>
      <c r="C105" s="12" t="s">
        <v>288</v>
      </c>
      <c r="D105" s="12">
        <v>1</v>
      </c>
      <c r="E105" s="12">
        <v>3</v>
      </c>
      <c r="F105" s="12" t="s">
        <v>151</v>
      </c>
      <c r="G105" s="41" t="s">
        <v>33</v>
      </c>
      <c r="H105" s="67">
        <f>SUM(H103:H104)</f>
        <v>991.45</v>
      </c>
      <c r="I105" s="68">
        <v>122295.54705809795</v>
      </c>
      <c r="J105" s="69"/>
      <c r="K105" s="65"/>
      <c r="L105" s="66"/>
      <c r="M105" s="42">
        <f t="shared" ref="M105:AF105" si="80">(M103*$J103)+(M104*$J104)</f>
        <v>1.8728002457644561</v>
      </c>
      <c r="N105" s="42">
        <f t="shared" si="80"/>
        <v>0.19088940045976902</v>
      </c>
      <c r="O105" s="42">
        <f t="shared" si="80"/>
        <v>4.4631565821996881</v>
      </c>
      <c r="P105" s="42">
        <f t="shared" si="80"/>
        <v>0.2310480926438872</v>
      </c>
      <c r="Q105" s="42">
        <f t="shared" si="80"/>
        <v>0.2301633336709365</v>
      </c>
      <c r="R105" s="42">
        <f t="shared" si="80"/>
        <v>1.5844622186250965</v>
      </c>
      <c r="S105" s="42">
        <f t="shared" si="80"/>
        <v>0.11916201607202177</v>
      </c>
      <c r="T105" s="42">
        <f t="shared" si="80"/>
        <v>0.70047933265387052</v>
      </c>
      <c r="U105" s="42">
        <f t="shared" si="80"/>
        <v>0.56856459090825151</v>
      </c>
      <c r="V105" s="42">
        <f t="shared" si="80"/>
        <v>15.770138284231681</v>
      </c>
      <c r="W105" s="42">
        <f t="shared" si="80"/>
        <v>3.7568711048434428E-2</v>
      </c>
      <c r="X105" s="42">
        <f t="shared" si="80"/>
        <v>3.8292758367054979E-3</v>
      </c>
      <c r="Y105" s="42">
        <f t="shared" si="80"/>
        <v>8.9531726824467167E-2</v>
      </c>
      <c r="Z105" s="42">
        <f t="shared" si="80"/>
        <v>4.6348664522344483E-3</v>
      </c>
      <c r="AA105" s="42">
        <f t="shared" si="80"/>
        <v>4.6171180275012347E-3</v>
      </c>
      <c r="AB105" s="42">
        <f t="shared" si="80"/>
        <v>3.1784598167002943E-2</v>
      </c>
      <c r="AC105" s="42">
        <f t="shared" si="80"/>
        <v>2.3904115561087617E-3</v>
      </c>
      <c r="AD105" s="42">
        <f t="shared" si="80"/>
        <v>1.4051741878713553E-2</v>
      </c>
      <c r="AE105" s="42">
        <f t="shared" si="80"/>
        <v>1.1405508343194613E-2</v>
      </c>
      <c r="AF105" s="42">
        <f t="shared" si="80"/>
        <v>0.31635182114807797</v>
      </c>
      <c r="AG105">
        <f t="shared" si="75"/>
        <v>4.5944860699358969</v>
      </c>
      <c r="AH105">
        <f t="shared" si="75"/>
        <v>0.46830338328625459</v>
      </c>
      <c r="AI105">
        <f t="shared" si="75"/>
        <v>10.949331511054396</v>
      </c>
      <c r="AJ105">
        <f t="shared" si="75"/>
        <v>0.56682352831723748</v>
      </c>
      <c r="AK105">
        <f t="shared" si="75"/>
        <v>0.56465297500506961</v>
      </c>
      <c r="AL105">
        <f t="shared" si="73"/>
        <v>3.8871148208554422</v>
      </c>
      <c r="AM105">
        <f t="shared" si="73"/>
        <v>0.29233668894832021</v>
      </c>
      <c r="AN105">
        <f t="shared" si="73"/>
        <v>1.7184654601764588</v>
      </c>
      <c r="AO105">
        <f t="shared" si="73"/>
        <v>1.3948428823066856</v>
      </c>
      <c r="AP105">
        <f t="shared" si="73"/>
        <v>38.688419030129758</v>
      </c>
    </row>
    <row r="106" spans="1:42" customFormat="1">
      <c r="A106" s="57">
        <v>214</v>
      </c>
      <c r="B106" s="57" t="s">
        <v>139</v>
      </c>
      <c r="C106" s="12" t="s">
        <v>288</v>
      </c>
      <c r="D106" s="57">
        <v>1</v>
      </c>
      <c r="E106" s="57">
        <v>3</v>
      </c>
      <c r="F106" s="57"/>
      <c r="G106" s="57" t="s">
        <v>152</v>
      </c>
      <c r="H106" s="78">
        <v>0</v>
      </c>
      <c r="I106" s="71">
        <v>7326.5869002096942</v>
      </c>
      <c r="J106" s="57">
        <f>H106/H108</f>
        <v>0</v>
      </c>
      <c r="K106" s="72">
        <v>9.0000000000000739E-3</v>
      </c>
      <c r="L106" s="73">
        <f t="shared" si="54"/>
        <v>4.9550000000000001</v>
      </c>
      <c r="M106" s="76">
        <v>6.0132316799999996</v>
      </c>
      <c r="N106" s="76">
        <v>0.1621890339</v>
      </c>
      <c r="O106" s="76">
        <v>8.0038477399999994</v>
      </c>
      <c r="P106" s="76">
        <v>0.41093933449999998</v>
      </c>
      <c r="Q106" s="76">
        <v>1.308965776</v>
      </c>
      <c r="R106" s="76">
        <v>0.66198500760000001</v>
      </c>
      <c r="S106" s="76">
        <v>0.1017435502</v>
      </c>
      <c r="T106" s="76">
        <v>0.76561371919999999</v>
      </c>
      <c r="U106" s="76">
        <v>0.17841063400000001</v>
      </c>
      <c r="V106" s="76">
        <v>64.039898739999998</v>
      </c>
      <c r="W106" s="57">
        <f t="shared" ref="W106:AF107" si="81">M106*0.1/$L106</f>
        <v>0.12135684520686174</v>
      </c>
      <c r="X106" s="57">
        <f t="shared" si="81"/>
        <v>3.2732398365287589E-3</v>
      </c>
      <c r="Y106" s="57">
        <f t="shared" si="81"/>
        <v>0.16153073138244198</v>
      </c>
      <c r="Z106" s="57">
        <f t="shared" si="81"/>
        <v>8.2934275378405645E-3</v>
      </c>
      <c r="AA106" s="57">
        <f t="shared" si="81"/>
        <v>2.6417069142280526E-2</v>
      </c>
      <c r="AB106" s="57">
        <f t="shared" si="81"/>
        <v>1.3359939608476286E-2</v>
      </c>
      <c r="AC106" s="57">
        <f t="shared" si="81"/>
        <v>2.0533511644803232E-3</v>
      </c>
      <c r="AD106" s="57">
        <f t="shared" si="81"/>
        <v>1.545133641170535E-2</v>
      </c>
      <c r="AE106" s="57">
        <f t="shared" si="81"/>
        <v>3.6006182441977804E-3</v>
      </c>
      <c r="AF106" s="57">
        <f t="shared" si="81"/>
        <v>1.2924298433905148</v>
      </c>
      <c r="AG106">
        <f t="shared" si="75"/>
        <v>0.88913147234336887</v>
      </c>
      <c r="AH106">
        <f t="shared" si="75"/>
        <v>2.3981676107556128E-2</v>
      </c>
      <c r="AI106">
        <f t="shared" si="75"/>
        <v>1.1834689405278902</v>
      </c>
      <c r="AJ106">
        <f t="shared" si="75"/>
        <v>6.0762517556581019E-2</v>
      </c>
      <c r="AK106">
        <f t="shared" si="75"/>
        <v>0.19354695271976624</v>
      </c>
      <c r="AL106">
        <f t="shared" si="73"/>
        <v>9.7882758523054988E-2</v>
      </c>
      <c r="AM106">
        <f t="shared" si="73"/>
        <v>1.5044055743211857E-2</v>
      </c>
      <c r="AN106">
        <f t="shared" si="73"/>
        <v>0.11320555894473348</v>
      </c>
      <c r="AO106">
        <f t="shared" si="73"/>
        <v>2.6380242460595487E-2</v>
      </c>
      <c r="AP106">
        <f t="shared" si="73"/>
        <v>9.4690995600250112</v>
      </c>
    </row>
    <row r="107" spans="1:42" customFormat="1">
      <c r="A107" s="57"/>
      <c r="B107" s="57" t="s">
        <v>139</v>
      </c>
      <c r="C107" s="12" t="s">
        <v>288</v>
      </c>
      <c r="D107" s="57">
        <v>1</v>
      </c>
      <c r="E107" s="57">
        <v>3</v>
      </c>
      <c r="F107" s="57"/>
      <c r="G107" s="57" t="s">
        <v>157</v>
      </c>
      <c r="H107" s="70">
        <v>60.239999999999995</v>
      </c>
      <c r="I107" s="71">
        <v>0</v>
      </c>
      <c r="J107" s="57">
        <f>H107/H108</f>
        <v>1</v>
      </c>
      <c r="K107" s="72">
        <v>9.0000000000000739E-3</v>
      </c>
      <c r="L107" s="73">
        <f t="shared" si="54"/>
        <v>4.9550000000000001</v>
      </c>
      <c r="M107" s="57">
        <v>4.8939414670000003</v>
      </c>
      <c r="N107" s="57">
        <v>0.27906630599999999</v>
      </c>
      <c r="O107" s="57">
        <v>8.9973371899999997</v>
      </c>
      <c r="P107" s="57">
        <v>0.90934130199999996</v>
      </c>
      <c r="Q107" s="57">
        <v>4.1293444590000004</v>
      </c>
      <c r="R107" s="57">
        <v>0.62103855900000005</v>
      </c>
      <c r="S107" s="57">
        <v>0.65277072700000005</v>
      </c>
      <c r="T107" s="57">
        <v>1.361397272</v>
      </c>
      <c r="U107" s="57">
        <v>0.212508321</v>
      </c>
      <c r="V107" s="57">
        <v>55.219587779999998</v>
      </c>
      <c r="W107" s="57">
        <f t="shared" si="81"/>
        <v>9.8767738990918272E-2</v>
      </c>
      <c r="X107" s="57">
        <f t="shared" si="81"/>
        <v>5.6320142482341072E-3</v>
      </c>
      <c r="Y107" s="57">
        <f t="shared" si="81"/>
        <v>0.18158097255297678</v>
      </c>
      <c r="Z107" s="57">
        <f t="shared" si="81"/>
        <v>1.8351993985872856E-2</v>
      </c>
      <c r="AA107" s="57">
        <f t="shared" si="81"/>
        <v>8.3336921473259343E-2</v>
      </c>
      <c r="AB107" s="57">
        <f t="shared" si="81"/>
        <v>1.2533573340060545E-2</v>
      </c>
      <c r="AC107" s="57">
        <f t="shared" si="81"/>
        <v>1.3173980363269427E-2</v>
      </c>
      <c r="AD107" s="57">
        <f t="shared" si="81"/>
        <v>2.7475222441977802E-2</v>
      </c>
      <c r="AE107" s="57">
        <f t="shared" si="81"/>
        <v>4.2887653077699301E-3</v>
      </c>
      <c r="AF107" s="57">
        <f t="shared" si="81"/>
        <v>1.1144215495459133</v>
      </c>
      <c r="AG107">
        <f t="shared" si="75"/>
        <v>0</v>
      </c>
      <c r="AH107">
        <f t="shared" si="75"/>
        <v>0</v>
      </c>
      <c r="AI107">
        <f t="shared" si="75"/>
        <v>0</v>
      </c>
      <c r="AJ107">
        <f t="shared" si="75"/>
        <v>0</v>
      </c>
      <c r="AK107">
        <f t="shared" si="75"/>
        <v>0</v>
      </c>
      <c r="AL107">
        <f t="shared" si="73"/>
        <v>0</v>
      </c>
      <c r="AM107">
        <f t="shared" si="73"/>
        <v>0</v>
      </c>
      <c r="AN107">
        <f t="shared" si="73"/>
        <v>0</v>
      </c>
      <c r="AO107">
        <f t="shared" si="73"/>
        <v>0</v>
      </c>
      <c r="AP107">
        <f t="shared" si="73"/>
        <v>0</v>
      </c>
    </row>
    <row r="108" spans="1:42" customFormat="1">
      <c r="A108" s="57"/>
      <c r="B108" s="57" t="s">
        <v>139</v>
      </c>
      <c r="C108" s="12" t="s">
        <v>288</v>
      </c>
      <c r="D108" s="57">
        <v>1</v>
      </c>
      <c r="E108" s="57">
        <v>3</v>
      </c>
      <c r="F108" s="57"/>
      <c r="G108" s="60" t="s">
        <v>154</v>
      </c>
      <c r="H108" s="60">
        <f>H106+H107</f>
        <v>60.239999999999995</v>
      </c>
      <c r="I108" s="75">
        <v>7326.5869002096942</v>
      </c>
      <c r="J108" s="57"/>
      <c r="K108" s="72"/>
      <c r="L108" s="73"/>
      <c r="M108" s="61">
        <f t="shared" ref="M108:AF108" si="82">(M106*$J106)+(M107*$J107)</f>
        <v>4.8939414670000003</v>
      </c>
      <c r="N108" s="61">
        <f t="shared" si="82"/>
        <v>0.27906630599999999</v>
      </c>
      <c r="O108" s="61">
        <f t="shared" si="82"/>
        <v>8.9973371899999997</v>
      </c>
      <c r="P108" s="61">
        <f t="shared" si="82"/>
        <v>0.90934130199999996</v>
      </c>
      <c r="Q108" s="61">
        <f t="shared" si="82"/>
        <v>4.1293444590000004</v>
      </c>
      <c r="R108" s="61">
        <f t="shared" si="82"/>
        <v>0.62103855900000005</v>
      </c>
      <c r="S108" s="61">
        <f t="shared" si="82"/>
        <v>0.65277072700000005</v>
      </c>
      <c r="T108" s="61">
        <f t="shared" si="82"/>
        <v>1.361397272</v>
      </c>
      <c r="U108" s="61">
        <f t="shared" si="82"/>
        <v>0.212508321</v>
      </c>
      <c r="V108" s="61">
        <f t="shared" si="82"/>
        <v>55.219587779999998</v>
      </c>
      <c r="W108" s="61">
        <f t="shared" si="82"/>
        <v>9.8767738990918272E-2</v>
      </c>
      <c r="X108" s="61">
        <f t="shared" si="82"/>
        <v>5.6320142482341072E-3</v>
      </c>
      <c r="Y108" s="61">
        <f t="shared" si="82"/>
        <v>0.18158097255297678</v>
      </c>
      <c r="Z108" s="61">
        <f t="shared" si="82"/>
        <v>1.8351993985872856E-2</v>
      </c>
      <c r="AA108" s="61">
        <f t="shared" si="82"/>
        <v>8.3336921473259343E-2</v>
      </c>
      <c r="AB108" s="61">
        <f t="shared" si="82"/>
        <v>1.2533573340060545E-2</v>
      </c>
      <c r="AC108" s="61">
        <f t="shared" si="82"/>
        <v>1.3173980363269427E-2</v>
      </c>
      <c r="AD108" s="61">
        <f t="shared" si="82"/>
        <v>2.7475222441977802E-2</v>
      </c>
      <c r="AE108" s="61">
        <f t="shared" si="82"/>
        <v>4.2887653077699301E-3</v>
      </c>
      <c r="AF108" s="61">
        <f t="shared" si="82"/>
        <v>1.1144215495459133</v>
      </c>
      <c r="AG108">
        <f t="shared" si="75"/>
        <v>0.72363042265419208</v>
      </c>
      <c r="AH108">
        <f t="shared" si="75"/>
        <v>4.1263441812906358E-2</v>
      </c>
      <c r="AI108">
        <f t="shared" si="75"/>
        <v>1.3303687748339756</v>
      </c>
      <c r="AJ108">
        <f t="shared" si="75"/>
        <v>0.13445747872962316</v>
      </c>
      <c r="AK108">
        <f t="shared" si="75"/>
        <v>0.61057519716978581</v>
      </c>
      <c r="AL108">
        <f t="shared" si="73"/>
        <v>9.1828314246105047E-2</v>
      </c>
      <c r="AM108">
        <f t="shared" si="73"/>
        <v>9.6520311953149529E-2</v>
      </c>
      <c r="AN108">
        <f t="shared" si="73"/>
        <v>0.20129960482374196</v>
      </c>
      <c r="AO108">
        <f t="shared" si="73"/>
        <v>3.1422011721980968E-2</v>
      </c>
      <c r="AP108">
        <f t="shared" si="73"/>
        <v>8.1649063262144779</v>
      </c>
    </row>
    <row r="109" spans="1:42" customFormat="1">
      <c r="A109" s="12">
        <v>118</v>
      </c>
      <c r="B109" s="10" t="s">
        <v>139</v>
      </c>
      <c r="C109" s="12" t="s">
        <v>288</v>
      </c>
      <c r="D109" s="12">
        <v>1</v>
      </c>
      <c r="E109" s="13">
        <v>4</v>
      </c>
      <c r="F109" s="46" t="s">
        <v>144</v>
      </c>
      <c r="G109" s="44" t="s">
        <v>141</v>
      </c>
      <c r="H109" s="63">
        <v>9.6499999999999986</v>
      </c>
      <c r="I109" s="64">
        <v>8464.9122807017538</v>
      </c>
      <c r="J109" s="12">
        <f>H109/H111</f>
        <v>1.6595298285439132E-2</v>
      </c>
      <c r="K109" s="65">
        <v>3.0000000000001137E-3</v>
      </c>
      <c r="L109" s="66">
        <f t="shared" si="54"/>
        <v>4.9849999999999994</v>
      </c>
      <c r="M109" s="46">
        <v>6.6125419619999999</v>
      </c>
      <c r="N109" s="46">
        <v>0.1218963872</v>
      </c>
      <c r="O109" s="46">
        <v>6.5099613439999997</v>
      </c>
      <c r="P109" s="46">
        <v>1.3038094760000001</v>
      </c>
      <c r="Q109" s="46">
        <v>1.463614508</v>
      </c>
      <c r="R109" s="46">
        <v>0.52709653769999998</v>
      </c>
      <c r="S109" s="46">
        <v>5.8049965320000001E-2</v>
      </c>
      <c r="T109" s="46">
        <v>0.68115935660000004</v>
      </c>
      <c r="U109" s="46">
        <v>3.5268397130000002</v>
      </c>
      <c r="V109" s="46">
        <v>42.302246060000002</v>
      </c>
      <c r="W109" s="10">
        <f t="shared" ref="W109:AF110" si="83">M109*0.1/$L109</f>
        <v>0.13264878559679039</v>
      </c>
      <c r="X109" s="10">
        <f t="shared" si="83"/>
        <v>2.4452635346038118E-3</v>
      </c>
      <c r="Y109" s="10">
        <f t="shared" si="83"/>
        <v>0.13059099987963893</v>
      </c>
      <c r="Z109" s="10">
        <f t="shared" si="83"/>
        <v>2.6154653480441332E-2</v>
      </c>
      <c r="AA109" s="10">
        <f t="shared" si="83"/>
        <v>2.9360371273821472E-2</v>
      </c>
      <c r="AB109" s="10">
        <f t="shared" si="83"/>
        <v>1.0573651709127383E-2</v>
      </c>
      <c r="AC109" s="10">
        <f t="shared" si="83"/>
        <v>1.1644927847542629E-3</v>
      </c>
      <c r="AD109" s="10">
        <f t="shared" si="83"/>
        <v>1.3664179671013041E-2</v>
      </c>
      <c r="AE109" s="10">
        <f t="shared" si="83"/>
        <v>7.0749041384152472E-2</v>
      </c>
      <c r="AF109" s="10">
        <f t="shared" si="83"/>
        <v>0.8485906932798396</v>
      </c>
      <c r="AG109">
        <f t="shared" si="75"/>
        <v>1.1228603342184449</v>
      </c>
      <c r="AH109">
        <f t="shared" si="75"/>
        <v>2.0698941323619983E-2</v>
      </c>
      <c r="AI109">
        <f t="shared" si="75"/>
        <v>1.1054413586302769</v>
      </c>
      <c r="AJ109">
        <f t="shared" si="75"/>
        <v>0.22139684744408672</v>
      </c>
      <c r="AK109">
        <f t="shared" si="75"/>
        <v>0.24853296736173436</v>
      </c>
      <c r="AL109">
        <f t="shared" si="73"/>
        <v>8.9505034204455478E-2</v>
      </c>
      <c r="AM109">
        <f t="shared" si="73"/>
        <v>9.8573292744549446E-3</v>
      </c>
      <c r="AN109">
        <f t="shared" si="73"/>
        <v>0.11566608230287354</v>
      </c>
      <c r="AO109">
        <f t="shared" si="73"/>
        <v>0.59888442926058882</v>
      </c>
      <c r="AP109">
        <f t="shared" si="73"/>
        <v>7.1832457808337296</v>
      </c>
    </row>
    <row r="110" spans="1:42" customFormat="1">
      <c r="A110" s="12">
        <v>108</v>
      </c>
      <c r="B110" s="10" t="s">
        <v>139</v>
      </c>
      <c r="C110" s="12" t="s">
        <v>288</v>
      </c>
      <c r="D110" s="12">
        <v>1</v>
      </c>
      <c r="E110" s="12">
        <v>4</v>
      </c>
      <c r="F110" s="12" t="s">
        <v>129</v>
      </c>
      <c r="G110" s="12" t="s">
        <v>34</v>
      </c>
      <c r="H110" s="63">
        <v>571.83999999999992</v>
      </c>
      <c r="I110" s="64">
        <v>70536.573331688662</v>
      </c>
      <c r="J110" s="12">
        <f>H110/H111</f>
        <v>0.98340470171456096</v>
      </c>
      <c r="K110" s="65">
        <v>3.0000000000001137E-3</v>
      </c>
      <c r="L110" s="66">
        <f t="shared" si="54"/>
        <v>4.9849999999999994</v>
      </c>
      <c r="M110" s="46">
        <v>5.0746772949999999</v>
      </c>
      <c r="N110" s="46">
        <v>0.14458446289999999</v>
      </c>
      <c r="O110" s="46">
        <v>10.58127026</v>
      </c>
      <c r="P110" s="46">
        <v>0.55696955500000001</v>
      </c>
      <c r="Q110" s="46">
        <v>1.159471057</v>
      </c>
      <c r="R110" s="46">
        <v>0.88243500779999995</v>
      </c>
      <c r="S110" s="46">
        <v>5.4783227009999998E-2</v>
      </c>
      <c r="T110" s="46">
        <v>0.48674384500000001</v>
      </c>
      <c r="U110" s="46">
        <v>0.683427071</v>
      </c>
      <c r="V110" s="46">
        <v>65.46641821</v>
      </c>
      <c r="W110" s="10">
        <f t="shared" si="83"/>
        <v>0.10179894272818456</v>
      </c>
      <c r="X110" s="10">
        <f t="shared" si="83"/>
        <v>2.900390429287864E-3</v>
      </c>
      <c r="Y110" s="10">
        <f t="shared" si="83"/>
        <v>0.21226219177532599</v>
      </c>
      <c r="Z110" s="10">
        <f t="shared" si="83"/>
        <v>1.1172909829488467E-2</v>
      </c>
      <c r="AA110" s="10">
        <f t="shared" si="83"/>
        <v>2.3259198736208627E-2</v>
      </c>
      <c r="AB110" s="10">
        <f t="shared" si="83"/>
        <v>1.7701805572718155E-2</v>
      </c>
      <c r="AC110" s="10">
        <f t="shared" si="83"/>
        <v>1.0989614244734205E-3</v>
      </c>
      <c r="AD110" s="10">
        <f t="shared" si="83"/>
        <v>9.7641694082246759E-3</v>
      </c>
      <c r="AE110" s="10">
        <f t="shared" si="83"/>
        <v>1.3709670431293883E-2</v>
      </c>
      <c r="AF110" s="10">
        <f t="shared" si="83"/>
        <v>1.3132681687061187</v>
      </c>
      <c r="AG110">
        <f t="shared" si="75"/>
        <v>7.1805485888349638</v>
      </c>
      <c r="AH110">
        <f t="shared" si="75"/>
        <v>0.20458360220599139</v>
      </c>
      <c r="AI110">
        <f t="shared" si="75"/>
        <v>14.972247655705242</v>
      </c>
      <c r="AJ110">
        <f t="shared" si="75"/>
        <v>0.78809877351605839</v>
      </c>
      <c r="AK110">
        <f t="shared" si="75"/>
        <v>1.6406241772929</v>
      </c>
      <c r="AL110">
        <f t="shared" si="73"/>
        <v>1.2486247068833292</v>
      </c>
      <c r="AM110">
        <f t="shared" si="73"/>
        <v>7.7516973106066464E-2</v>
      </c>
      <c r="AN110">
        <f t="shared" si="73"/>
        <v>0.68873105148627101</v>
      </c>
      <c r="AO110">
        <f t="shared" si="73"/>
        <v>0.96703317373024467</v>
      </c>
      <c r="AP110">
        <f t="shared" si="73"/>
        <v>92.63343648611162</v>
      </c>
    </row>
    <row r="111" spans="1:42" customFormat="1">
      <c r="A111" s="12"/>
      <c r="B111" s="10" t="s">
        <v>139</v>
      </c>
      <c r="C111" s="12" t="s">
        <v>288</v>
      </c>
      <c r="D111" s="12">
        <v>1</v>
      </c>
      <c r="E111" s="12">
        <v>4</v>
      </c>
      <c r="F111" s="12" t="s">
        <v>129</v>
      </c>
      <c r="G111" s="41" t="s">
        <v>33</v>
      </c>
      <c r="H111" s="67">
        <f>SUM(H109:H110)</f>
        <v>581.4899999999999</v>
      </c>
      <c r="I111" s="68">
        <v>71726.902676699145</v>
      </c>
      <c r="J111" s="69"/>
      <c r="K111" s="65"/>
      <c r="L111" s="66"/>
      <c r="M111" s="42">
        <f t="shared" ref="M111:AF111" si="84">(M109*$J109)+(M110*$J110)</f>
        <v>5.1001986178715031</v>
      </c>
      <c r="N111" s="42">
        <f t="shared" si="84"/>
        <v>0.14420794751623589</v>
      </c>
      <c r="O111" s="42">
        <f t="shared" si="84"/>
        <v>10.513705674126813</v>
      </c>
      <c r="P111" s="42">
        <f t="shared" si="84"/>
        <v>0.56936358626046879</v>
      </c>
      <c r="Q111" s="42">
        <f t="shared" si="84"/>
        <v>1.1645184082909079</v>
      </c>
      <c r="R111" s="42">
        <f t="shared" si="84"/>
        <v>0.87653805989639888</v>
      </c>
      <c r="S111" s="42">
        <f t="shared" si="84"/>
        <v>5.4837439506674926E-2</v>
      </c>
      <c r="T111" s="42">
        <f t="shared" si="84"/>
        <v>0.48997022840631832</v>
      </c>
      <c r="U111" s="42">
        <f t="shared" si="84"/>
        <v>0.73061435194257862</v>
      </c>
      <c r="V111" s="42">
        <f t="shared" si="84"/>
        <v>65.082001863635497</v>
      </c>
      <c r="W111" s="42">
        <f t="shared" si="84"/>
        <v>0.10231090507264801</v>
      </c>
      <c r="X111" s="42">
        <f t="shared" si="84"/>
        <v>2.8928374627128568E-3</v>
      </c>
      <c r="Y111" s="42">
        <f t="shared" si="84"/>
        <v>0.21090683398448976</v>
      </c>
      <c r="Z111" s="42">
        <f t="shared" si="84"/>
        <v>1.1421536334212015E-2</v>
      </c>
      <c r="AA111" s="42">
        <f t="shared" si="84"/>
        <v>2.3360449514361243E-2</v>
      </c>
      <c r="AB111" s="42">
        <f t="shared" si="84"/>
        <v>1.758351173312736E-2</v>
      </c>
      <c r="AC111" s="42">
        <f t="shared" si="84"/>
        <v>1.1000489369443318E-3</v>
      </c>
      <c r="AD111" s="42">
        <f t="shared" si="84"/>
        <v>9.8288912418519232E-3</v>
      </c>
      <c r="AE111" s="42">
        <f t="shared" si="84"/>
        <v>1.4656255806270384E-2</v>
      </c>
      <c r="AF111" s="42">
        <f t="shared" si="84"/>
        <v>1.3055567073948948</v>
      </c>
      <c r="AG111">
        <f t="shared" si="75"/>
        <v>7.3384443309108285</v>
      </c>
      <c r="AH111">
        <f t="shared" si="75"/>
        <v>0.20749427114751437</v>
      </c>
      <c r="AI111">
        <f t="shared" si="75"/>
        <v>15.127693955056241</v>
      </c>
      <c r="AJ111">
        <f t="shared" si="75"/>
        <v>0.81923142506240831</v>
      </c>
      <c r="AK111">
        <f t="shared" si="75"/>
        <v>1.6755726888005327</v>
      </c>
      <c r="AL111">
        <f t="shared" si="73"/>
        <v>1.2612108347966235</v>
      </c>
      <c r="AM111">
        <f t="shared" si="73"/>
        <v>7.8903103039812433E-2</v>
      </c>
      <c r="AN111">
        <f t="shared" si="73"/>
        <v>0.70499592552417345</v>
      </c>
      <c r="AO111">
        <f t="shared" si="73"/>
        <v>1.0512478338211626</v>
      </c>
      <c r="AP111">
        <f t="shared" si="73"/>
        <v>93.6435388902254</v>
      </c>
    </row>
    <row r="112" spans="1:42" customFormat="1">
      <c r="A112" s="12"/>
      <c r="B112" s="10" t="s">
        <v>139</v>
      </c>
      <c r="C112" s="12" t="s">
        <v>288</v>
      </c>
      <c r="D112" s="12">
        <v>1</v>
      </c>
      <c r="E112" s="12">
        <v>4</v>
      </c>
      <c r="F112" s="14" t="s">
        <v>216</v>
      </c>
      <c r="G112" s="45" t="s">
        <v>141</v>
      </c>
      <c r="H112" s="63">
        <v>59.260000000000005</v>
      </c>
      <c r="I112" s="64">
        <v>51982.456140350885</v>
      </c>
      <c r="J112" s="12">
        <f>H112/H114</f>
        <v>4.3171966633883375E-2</v>
      </c>
      <c r="K112" s="65">
        <v>6.0000000000000496E-3</v>
      </c>
      <c r="L112" s="66">
        <f t="shared" si="54"/>
        <v>4.97</v>
      </c>
      <c r="M112" s="45">
        <v>7.6215642245000002</v>
      </c>
      <c r="N112" s="45">
        <v>0.1574175015</v>
      </c>
      <c r="O112" s="45">
        <v>5.6631671949999998</v>
      </c>
      <c r="P112" s="45">
        <v>1.5006204464999999</v>
      </c>
      <c r="Q112" s="45">
        <v>1.0523132147499998</v>
      </c>
      <c r="R112" s="45">
        <v>0.45096027314999998</v>
      </c>
      <c r="S112" s="45">
        <v>0.11175907607499999</v>
      </c>
      <c r="T112" s="45">
        <v>0.46889258435000003</v>
      </c>
      <c r="U112" s="45">
        <v>0.34562930949999998</v>
      </c>
      <c r="V112" s="45">
        <v>42.306764279999996</v>
      </c>
      <c r="W112" s="10">
        <f t="shared" ref="W112:AF113" si="85">M112*0.1/$L112</f>
        <v>0.15335139284708252</v>
      </c>
      <c r="X112" s="10">
        <f t="shared" si="85"/>
        <v>3.1673541549295777E-3</v>
      </c>
      <c r="Y112" s="10">
        <f t="shared" si="85"/>
        <v>0.11394702605633802</v>
      </c>
      <c r="Z112" s="10">
        <f t="shared" si="85"/>
        <v>3.0193570352112679E-2</v>
      </c>
      <c r="AA112" s="10">
        <f t="shared" si="85"/>
        <v>2.1173304119718309E-2</v>
      </c>
      <c r="AB112" s="10">
        <f t="shared" si="85"/>
        <v>9.0736473470824953E-3</v>
      </c>
      <c r="AC112" s="10">
        <f t="shared" si="85"/>
        <v>2.248673562877264E-3</v>
      </c>
      <c r="AD112" s="10">
        <f t="shared" si="85"/>
        <v>9.4344584376257565E-3</v>
      </c>
      <c r="AE112" s="10">
        <f t="shared" si="85"/>
        <v>6.9543120623742462E-3</v>
      </c>
      <c r="AF112" s="10">
        <f t="shared" si="85"/>
        <v>0.85124274205231387</v>
      </c>
      <c r="AG112">
        <f t="shared" si="75"/>
        <v>7.9715820527351848</v>
      </c>
      <c r="AH112">
        <f t="shared" si="75"/>
        <v>0.16464684843958491</v>
      </c>
      <c r="AI112">
        <f t="shared" si="75"/>
        <v>5.9232462842970106</v>
      </c>
      <c r="AJ112">
        <f t="shared" si="75"/>
        <v>1.5695359465492962</v>
      </c>
      <c r="AK112">
        <f t="shared" si="75"/>
        <v>1.1006403527495676</v>
      </c>
      <c r="AL112">
        <f t="shared" si="73"/>
        <v>0.47167047525272698</v>
      </c>
      <c r="AM112">
        <f t="shared" si="73"/>
        <v>0.11689157485623393</v>
      </c>
      <c r="AN112">
        <f t="shared" si="73"/>
        <v>0.49042632194184421</v>
      </c>
      <c r="AO112">
        <f t="shared" si="73"/>
        <v>0.36150222176868235</v>
      </c>
      <c r="AP112">
        <f t="shared" si="73"/>
        <v>44.249688503526428</v>
      </c>
    </row>
    <row r="113" spans="1:42" customFormat="1">
      <c r="A113" s="12">
        <v>51</v>
      </c>
      <c r="B113" s="10" t="s">
        <v>139</v>
      </c>
      <c r="C113" s="12" t="s">
        <v>288</v>
      </c>
      <c r="D113" s="12">
        <v>1</v>
      </c>
      <c r="E113" s="12">
        <v>4</v>
      </c>
      <c r="F113" s="14" t="s">
        <v>145</v>
      </c>
      <c r="G113" s="12" t="s">
        <v>148</v>
      </c>
      <c r="H113" s="63">
        <v>1313.3899999999999</v>
      </c>
      <c r="I113" s="64">
        <v>162006.90761070678</v>
      </c>
      <c r="J113" s="12">
        <f>H113/H114</f>
        <v>0.95682803336611666</v>
      </c>
      <c r="K113" s="65">
        <v>6.0000000000000496E-3</v>
      </c>
      <c r="L113" s="66">
        <f t="shared" si="54"/>
        <v>4.97</v>
      </c>
      <c r="M113" s="12">
        <v>8.8366780269999996</v>
      </c>
      <c r="N113" s="12">
        <v>0.20731948489999999</v>
      </c>
      <c r="O113" s="12">
        <v>4.6109767689999996</v>
      </c>
      <c r="P113" s="12">
        <v>1.6413922999999999</v>
      </c>
      <c r="Q113" s="12">
        <v>1.14583762</v>
      </c>
      <c r="R113" s="12">
        <v>0.28462498679999998</v>
      </c>
      <c r="S113" s="12">
        <v>0.1578171059</v>
      </c>
      <c r="T113" s="12">
        <v>0.60801321450000001</v>
      </c>
      <c r="U113" s="12">
        <v>0.30921296949999999</v>
      </c>
      <c r="V113" s="12">
        <v>38.508086740000003</v>
      </c>
      <c r="W113" s="10">
        <f t="shared" si="85"/>
        <v>0.17780036271629779</v>
      </c>
      <c r="X113" s="10">
        <f t="shared" si="85"/>
        <v>4.1714182072434608E-3</v>
      </c>
      <c r="Y113" s="10">
        <f t="shared" si="85"/>
        <v>9.2776192535211272E-2</v>
      </c>
      <c r="Z113" s="10">
        <f t="shared" si="85"/>
        <v>3.3026002012072439E-2</v>
      </c>
      <c r="AA113" s="10">
        <f t="shared" si="85"/>
        <v>2.3055082897384307E-2</v>
      </c>
      <c r="AB113" s="10">
        <f t="shared" si="85"/>
        <v>5.7268609014084508E-3</v>
      </c>
      <c r="AC113" s="10">
        <f t="shared" si="85"/>
        <v>3.175394484909457E-3</v>
      </c>
      <c r="AD113" s="10">
        <f t="shared" si="85"/>
        <v>1.2233666287726359E-2</v>
      </c>
      <c r="AE113" s="10">
        <f t="shared" si="85"/>
        <v>6.2215889235412479E-3</v>
      </c>
      <c r="AF113" s="10">
        <f t="shared" si="85"/>
        <v>0.77481059839034216</v>
      </c>
      <c r="AG113">
        <f t="shared" si="75"/>
        <v>28.80488693572941</v>
      </c>
      <c r="AH113">
        <f t="shared" si="75"/>
        <v>0.6757985641065114</v>
      </c>
      <c r="AI113">
        <f t="shared" si="75"/>
        <v>15.030384052525116</v>
      </c>
      <c r="AJ113">
        <f t="shared" si="75"/>
        <v>5.3504404567208361</v>
      </c>
      <c r="AK113">
        <f t="shared" si="75"/>
        <v>3.7350826849137251</v>
      </c>
      <c r="AL113">
        <f t="shared" si="73"/>
        <v>0.9277910249538478</v>
      </c>
      <c r="AM113">
        <f t="shared" si="73"/>
        <v>0.51443584094427419</v>
      </c>
      <c r="AN113">
        <f t="shared" si="73"/>
        <v>1.9819384440159025</v>
      </c>
      <c r="AO113">
        <f t="shared" si="73"/>
        <v>1.0079403819279436</v>
      </c>
      <c r="AP113">
        <f t="shared" si="73"/>
        <v>125.5246690292206</v>
      </c>
    </row>
    <row r="114" spans="1:42" customFormat="1">
      <c r="A114" s="12"/>
      <c r="B114" s="10" t="s">
        <v>139</v>
      </c>
      <c r="C114" s="12" t="s">
        <v>288</v>
      </c>
      <c r="D114" s="12">
        <v>1</v>
      </c>
      <c r="E114" s="12">
        <v>4</v>
      </c>
      <c r="F114" s="14" t="s">
        <v>145</v>
      </c>
      <c r="G114" s="41" t="s">
        <v>33</v>
      </c>
      <c r="H114" s="67">
        <f>SUM(H112:H113)</f>
        <v>1372.6499999999999</v>
      </c>
      <c r="I114" s="68">
        <v>169316.63994079191</v>
      </c>
      <c r="J114" s="69"/>
      <c r="K114" s="65"/>
      <c r="L114" s="66"/>
      <c r="M114" s="42">
        <f t="shared" ref="M114:AF114" si="86">(M112*$J112)+(M113*$J113)</f>
        <v>8.7842191744620983</v>
      </c>
      <c r="N114" s="42">
        <f t="shared" si="86"/>
        <v>0.20516511813769059</v>
      </c>
      <c r="O114" s="42">
        <f t="shared" si="86"/>
        <v>4.6564018989637628</v>
      </c>
      <c r="P114" s="42">
        <f t="shared" si="86"/>
        <v>1.635314902237708</v>
      </c>
      <c r="Q114" s="42">
        <f t="shared" si="86"/>
        <v>1.1417999874970932</v>
      </c>
      <c r="R114" s="42">
        <f t="shared" si="86"/>
        <v>0.29180600823233965</v>
      </c>
      <c r="S114" s="42">
        <f t="shared" si="86"/>
        <v>0.15582869017317272</v>
      </c>
      <c r="T114" s="42">
        <f t="shared" si="86"/>
        <v>0.6020071032970794</v>
      </c>
      <c r="U114" s="42">
        <f t="shared" si="86"/>
        <v>0.31078513451540812</v>
      </c>
      <c r="V114" s="42">
        <f t="shared" si="86"/>
        <v>38.672083120009766</v>
      </c>
      <c r="W114" s="42">
        <f t="shared" si="86"/>
        <v>0.17674485260487122</v>
      </c>
      <c r="X114" s="42">
        <f t="shared" si="86"/>
        <v>4.128070787478684E-3</v>
      </c>
      <c r="Y114" s="42">
        <f t="shared" si="86"/>
        <v>9.3690179053596861E-2</v>
      </c>
      <c r="Z114" s="42">
        <f t="shared" si="86"/>
        <v>3.2903720366955901E-2</v>
      </c>
      <c r="AA114" s="42">
        <f t="shared" si="86"/>
        <v>2.2973842806782559E-2</v>
      </c>
      <c r="AB114" s="42">
        <f t="shared" si="86"/>
        <v>5.8713482541718244E-3</v>
      </c>
      <c r="AC114" s="42">
        <f t="shared" si="86"/>
        <v>3.1353861201845615E-3</v>
      </c>
      <c r="AD114" s="42">
        <f t="shared" si="86"/>
        <v>1.2112818979820512E-2</v>
      </c>
      <c r="AE114" s="42">
        <f t="shared" si="86"/>
        <v>6.2532220224428212E-3</v>
      </c>
      <c r="AF114" s="42">
        <f t="shared" si="86"/>
        <v>0.77811032434627303</v>
      </c>
      <c r="AG114">
        <f t="shared" si="75"/>
        <v>29.925844569887317</v>
      </c>
      <c r="AH114">
        <f t="shared" si="75"/>
        <v>0.69895107517362964</v>
      </c>
      <c r="AI114">
        <f t="shared" si="75"/>
        <v>15.863306312806184</v>
      </c>
      <c r="AJ114">
        <f t="shared" si="75"/>
        <v>5.571147374084374</v>
      </c>
      <c r="AK114">
        <f t="shared" si="75"/>
        <v>3.8898538705723547</v>
      </c>
      <c r="AL114">
        <f t="shared" si="73"/>
        <v>0.99411695831860802</v>
      </c>
      <c r="AM114">
        <f t="shared" si="73"/>
        <v>0.53087304278664593</v>
      </c>
      <c r="AN114">
        <f t="shared" si="73"/>
        <v>2.0509018098742597</v>
      </c>
      <c r="AO114">
        <f t="shared" si="73"/>
        <v>1.0587745416437817</v>
      </c>
      <c r="AP114">
        <f t="shared" si="73"/>
        <v>131.7470256215507</v>
      </c>
    </row>
    <row r="115" spans="1:42" customFormat="1">
      <c r="A115" s="12">
        <v>30</v>
      </c>
      <c r="B115" s="10" t="s">
        <v>139</v>
      </c>
      <c r="C115" s="12" t="s">
        <v>288</v>
      </c>
      <c r="D115" s="12">
        <v>1</v>
      </c>
      <c r="E115" s="12">
        <v>4</v>
      </c>
      <c r="F115" s="12" t="s">
        <v>150</v>
      </c>
      <c r="G115" s="12" t="s">
        <v>141</v>
      </c>
      <c r="H115" s="63">
        <v>82.83</v>
      </c>
      <c r="I115" s="64">
        <v>72657.894736842107</v>
      </c>
      <c r="J115" s="12">
        <f>H115/H117</f>
        <v>6.3577470410340647E-2</v>
      </c>
      <c r="K115" s="65">
        <v>6.0000000000000496E-3</v>
      </c>
      <c r="L115" s="66">
        <f t="shared" si="54"/>
        <v>4.97</v>
      </c>
      <c r="M115" s="12">
        <v>4.2264570680000002</v>
      </c>
      <c r="N115" s="12">
        <v>0.21544954229999999</v>
      </c>
      <c r="O115" s="12">
        <v>4.0781993419999996</v>
      </c>
      <c r="P115" s="12">
        <v>0.4416123871</v>
      </c>
      <c r="Q115" s="12">
        <v>0.32045498690000002</v>
      </c>
      <c r="R115" s="12">
        <v>0.3284763275</v>
      </c>
      <c r="S115" s="12">
        <v>0.2531720221</v>
      </c>
      <c r="T115" s="12">
        <v>0.3698606371</v>
      </c>
      <c r="U115" s="12">
        <v>0.36251858980000001</v>
      </c>
      <c r="V115" s="12">
        <v>26.803938299999999</v>
      </c>
      <c r="W115" s="10">
        <f t="shared" ref="W115:AF116" si="87">M115*0.1/$L115</f>
        <v>8.5039377625754531E-2</v>
      </c>
      <c r="X115" s="10">
        <f t="shared" si="87"/>
        <v>4.3350008511066403E-3</v>
      </c>
      <c r="Y115" s="10">
        <f t="shared" si="87"/>
        <v>8.2056324788732385E-2</v>
      </c>
      <c r="Z115" s="10">
        <f t="shared" si="87"/>
        <v>8.8855611086519123E-3</v>
      </c>
      <c r="AA115" s="10">
        <f t="shared" si="87"/>
        <v>6.4477864567404428E-3</v>
      </c>
      <c r="AB115" s="10">
        <f t="shared" si="87"/>
        <v>6.6091816398390346E-3</v>
      </c>
      <c r="AC115" s="10">
        <f t="shared" si="87"/>
        <v>5.0940044688128775E-3</v>
      </c>
      <c r="AD115" s="10">
        <f t="shared" si="87"/>
        <v>7.4418639255533206E-3</v>
      </c>
      <c r="AE115" s="10">
        <f t="shared" si="87"/>
        <v>7.2941366156941655E-3</v>
      </c>
      <c r="AF115" s="10">
        <f t="shared" si="87"/>
        <v>0.53931465392354128</v>
      </c>
      <c r="AG115">
        <f t="shared" si="75"/>
        <v>6.1787821480186382</v>
      </c>
      <c r="AH115">
        <f t="shared" si="75"/>
        <v>0.31497203552382724</v>
      </c>
      <c r="AI115">
        <f t="shared" si="75"/>
        <v>5.9620398089918449</v>
      </c>
      <c r="AJ115">
        <f t="shared" si="75"/>
        <v>0.64560616371020862</v>
      </c>
      <c r="AK115">
        <f t="shared" si="75"/>
        <v>0.4684825896594832</v>
      </c>
      <c r="AL115">
        <f t="shared" si="73"/>
        <v>0.48020922388409404</v>
      </c>
      <c r="AM115">
        <f t="shared" si="73"/>
        <v>0.3701196404840093</v>
      </c>
      <c r="AN115">
        <f t="shared" si="73"/>
        <v>0.54071016574875574</v>
      </c>
      <c r="AO115">
        <f t="shared" si="73"/>
        <v>0.52997661041925248</v>
      </c>
      <c r="AP115">
        <f t="shared" si="73"/>
        <v>39.185467354813092</v>
      </c>
    </row>
    <row r="116" spans="1:42" customFormat="1">
      <c r="A116" s="12">
        <v>52</v>
      </c>
      <c r="B116" s="10" t="s">
        <v>139</v>
      </c>
      <c r="C116" s="12" t="s">
        <v>288</v>
      </c>
      <c r="D116" s="12">
        <v>1</v>
      </c>
      <c r="E116" s="12">
        <v>4</v>
      </c>
      <c r="F116" s="12" t="s">
        <v>150</v>
      </c>
      <c r="G116" s="12" t="s">
        <v>148</v>
      </c>
      <c r="H116" s="63">
        <v>1219.99</v>
      </c>
      <c r="I116" s="64">
        <v>150485.99975329963</v>
      </c>
      <c r="J116" s="12">
        <f>H116/H117</f>
        <v>0.93642252958965944</v>
      </c>
      <c r="K116" s="65">
        <v>6.0000000000000496E-3</v>
      </c>
      <c r="L116" s="66">
        <f t="shared" si="54"/>
        <v>4.97</v>
      </c>
      <c r="M116" s="12">
        <v>4.4359417839999997</v>
      </c>
      <c r="N116" s="12">
        <v>0.20237522459999999</v>
      </c>
      <c r="O116" s="12">
        <v>5.5629338490000002</v>
      </c>
      <c r="P116" s="12">
        <v>0.58019440219999996</v>
      </c>
      <c r="Q116" s="12">
        <v>0.84499249099999996</v>
      </c>
      <c r="R116" s="12">
        <v>0.40088682790000002</v>
      </c>
      <c r="S116" s="12">
        <v>0.31500226869999998</v>
      </c>
      <c r="T116" s="12">
        <v>0.56150568469999995</v>
      </c>
      <c r="U116" s="12">
        <v>0.4097856091</v>
      </c>
      <c r="V116" s="12">
        <v>33.220032949999997</v>
      </c>
      <c r="W116" s="10">
        <f t="shared" si="87"/>
        <v>8.9254361851106648E-2</v>
      </c>
      <c r="X116" s="10">
        <f t="shared" si="87"/>
        <v>4.0719361086519121E-3</v>
      </c>
      <c r="Y116" s="10">
        <f t="shared" si="87"/>
        <v>0.11193025853118713</v>
      </c>
      <c r="Z116" s="10">
        <f t="shared" si="87"/>
        <v>1.1673931633802816E-2</v>
      </c>
      <c r="AA116" s="10">
        <f t="shared" si="87"/>
        <v>1.7001860985915496E-2</v>
      </c>
      <c r="AB116" s="10">
        <f t="shared" si="87"/>
        <v>8.0661333581488939E-3</v>
      </c>
      <c r="AC116" s="10">
        <f t="shared" si="87"/>
        <v>6.338073816901409E-3</v>
      </c>
      <c r="AD116" s="10">
        <f t="shared" si="87"/>
        <v>1.1297901100603622E-2</v>
      </c>
      <c r="AE116" s="10">
        <f t="shared" si="87"/>
        <v>8.2451832816901414E-3</v>
      </c>
      <c r="AF116" s="10">
        <f t="shared" si="87"/>
        <v>0.66841112575452721</v>
      </c>
      <c r="AG116">
        <f t="shared" si="75"/>
        <v>13.43153187550655</v>
      </c>
      <c r="AH116">
        <f t="shared" si="75"/>
        <v>0.61276937624204353</v>
      </c>
      <c r="AI116">
        <f t="shared" si="75"/>
        <v>16.84393685771099</v>
      </c>
      <c r="AJ116">
        <f t="shared" si="75"/>
        <v>1.7567632729644875</v>
      </c>
      <c r="AK116">
        <f t="shared" si="75"/>
        <v>2.5585420481321139</v>
      </c>
      <c r="AL116">
        <f t="shared" si="73"/>
        <v>1.2138401425444763</v>
      </c>
      <c r="AM116">
        <f t="shared" si="73"/>
        <v>0.95379137484662035</v>
      </c>
      <c r="AN116">
        <f t="shared" si="73"/>
        <v>1.7001759422382403</v>
      </c>
      <c r="AO116">
        <f t="shared" si="73"/>
        <v>1.2407846492943329</v>
      </c>
      <c r="AP116">
        <f t="shared" si="73"/>
        <v>100.58651650539851</v>
      </c>
    </row>
    <row r="117" spans="1:42" customFormat="1">
      <c r="A117" s="12"/>
      <c r="B117" s="10" t="s">
        <v>159</v>
      </c>
      <c r="C117" s="12" t="s">
        <v>288</v>
      </c>
      <c r="D117" s="12">
        <v>1</v>
      </c>
      <c r="E117" s="12">
        <v>4</v>
      </c>
      <c r="F117" s="12" t="s">
        <v>150</v>
      </c>
      <c r="G117" s="41" t="s">
        <v>33</v>
      </c>
      <c r="H117" s="67">
        <f>SUM(H115:H116)</f>
        <v>1302.82</v>
      </c>
      <c r="I117" s="68">
        <v>160703.09608979893</v>
      </c>
      <c r="J117" s="69"/>
      <c r="K117" s="65"/>
      <c r="L117" s="66"/>
      <c r="M117" s="42">
        <f t="shared" ref="M117:AF117" si="88">(M115*$J115)+(M116*$J116)</f>
        <v>4.4226232756670916</v>
      </c>
      <c r="N117" s="42">
        <f t="shared" si="88"/>
        <v>0.20320645664670714</v>
      </c>
      <c r="O117" s="42">
        <f t="shared" si="88"/>
        <v>5.4685381848139967</v>
      </c>
      <c r="P117" s="42">
        <f t="shared" si="88"/>
        <v>0.57138370823557438</v>
      </c>
      <c r="Q117" s="42">
        <f t="shared" si="88"/>
        <v>0.81164372335396828</v>
      </c>
      <c r="R117" s="42">
        <f t="shared" si="88"/>
        <v>0.39628315145342113</v>
      </c>
      <c r="S117" s="42">
        <f t="shared" si="88"/>
        <v>0.3110712580263244</v>
      </c>
      <c r="T117" s="42">
        <f t="shared" si="88"/>
        <v>0.54932137735692266</v>
      </c>
      <c r="U117" s="42">
        <f t="shared" si="88"/>
        <v>0.40678049157906926</v>
      </c>
      <c r="V117" s="42">
        <f t="shared" si="88"/>
        <v>32.812113882239679</v>
      </c>
      <c r="W117" s="42">
        <f t="shared" si="88"/>
        <v>8.8986383816239273E-2</v>
      </c>
      <c r="X117" s="42">
        <f t="shared" si="88"/>
        <v>4.0886610995313315E-3</v>
      </c>
      <c r="Y117" s="42">
        <f t="shared" si="88"/>
        <v>0.11003094939263575</v>
      </c>
      <c r="Z117" s="42">
        <f t="shared" si="88"/>
        <v>1.1496654089246969E-2</v>
      </c>
      <c r="AA117" s="42">
        <f t="shared" si="88"/>
        <v>1.6330859624828341E-2</v>
      </c>
      <c r="AB117" s="42">
        <f t="shared" si="88"/>
        <v>7.9735040533887545E-3</v>
      </c>
      <c r="AC117" s="42">
        <f t="shared" si="88"/>
        <v>6.2589790347348986E-3</v>
      </c>
      <c r="AD117" s="42">
        <f t="shared" si="88"/>
        <v>1.1052744011205689E-2</v>
      </c>
      <c r="AE117" s="42">
        <f t="shared" si="88"/>
        <v>8.18471814042393E-3</v>
      </c>
      <c r="AF117" s="42">
        <f t="shared" si="88"/>
        <v>0.66020349863661343</v>
      </c>
      <c r="AG117">
        <f t="shared" si="75"/>
        <v>14.300387389104827</v>
      </c>
      <c r="AH117">
        <f t="shared" si="75"/>
        <v>0.65706049755660645</v>
      </c>
      <c r="AI117">
        <f t="shared" si="75"/>
        <v>17.682314233096545</v>
      </c>
      <c r="AJ117">
        <f t="shared" si="75"/>
        <v>1.8475479068154355</v>
      </c>
      <c r="AK117">
        <f t="shared" si="75"/>
        <v>2.6244197035178067</v>
      </c>
      <c r="AL117">
        <f t="shared" si="73"/>
        <v>1.2813667880641342</v>
      </c>
      <c r="AM117">
        <f t="shared" si="73"/>
        <v>1.0058373092430395</v>
      </c>
      <c r="AN117">
        <f t="shared" si="73"/>
        <v>1.7762101828887376</v>
      </c>
      <c r="AO117">
        <f t="shared" si="73"/>
        <v>1.3153095457884671</v>
      </c>
      <c r="AP117">
        <f t="shared" si="73"/>
        <v>106.09674628022113</v>
      </c>
    </row>
    <row r="118" spans="1:42" customFormat="1">
      <c r="A118" s="57"/>
      <c r="B118" s="57" t="s">
        <v>139</v>
      </c>
      <c r="C118" s="12" t="s">
        <v>288</v>
      </c>
      <c r="D118" s="57">
        <v>1</v>
      </c>
      <c r="E118" s="57">
        <v>4</v>
      </c>
      <c r="F118" s="57"/>
      <c r="G118" s="57" t="s">
        <v>152</v>
      </c>
      <c r="H118" s="70">
        <v>104.3</v>
      </c>
      <c r="I118" s="71">
        <v>12807.53052917232</v>
      </c>
      <c r="J118" s="57">
        <f>H118/H120</f>
        <v>0.76911732173143565</v>
      </c>
      <c r="K118" s="72">
        <v>4.5000000000000821E-3</v>
      </c>
      <c r="L118" s="73">
        <f t="shared" si="54"/>
        <v>4.9774999999999991</v>
      </c>
      <c r="M118" s="57">
        <v>8.5818208540000001</v>
      </c>
      <c r="N118" s="57">
        <v>0.195290719</v>
      </c>
      <c r="O118" s="57">
        <v>10.644993879999999</v>
      </c>
      <c r="P118" s="57">
        <v>0.94108480900000002</v>
      </c>
      <c r="Q118" s="57">
        <v>1.644224594</v>
      </c>
      <c r="R118" s="57">
        <v>0.75746971200000002</v>
      </c>
      <c r="S118" s="57">
        <v>0.22440826999999999</v>
      </c>
      <c r="T118" s="57">
        <v>0.74752198400000003</v>
      </c>
      <c r="U118" s="57">
        <v>0.45934171400000001</v>
      </c>
      <c r="V118" s="57">
        <v>79.84128853</v>
      </c>
      <c r="W118" s="57">
        <f t="shared" ref="W118:AF119" si="89">M118*0.1/$L118</f>
        <v>0.17241227230537423</v>
      </c>
      <c r="X118" s="57">
        <f t="shared" si="89"/>
        <v>3.9234699949773988E-3</v>
      </c>
      <c r="Y118" s="57">
        <f t="shared" si="89"/>
        <v>0.21386225775991968</v>
      </c>
      <c r="Z118" s="57">
        <f t="shared" si="89"/>
        <v>1.8906776675037675E-2</v>
      </c>
      <c r="AA118" s="57">
        <f t="shared" si="89"/>
        <v>3.3033141014565552E-2</v>
      </c>
      <c r="AB118" s="57">
        <f t="shared" si="89"/>
        <v>1.5217874676042195E-2</v>
      </c>
      <c r="AC118" s="57">
        <f t="shared" si="89"/>
        <v>4.5084534404821706E-3</v>
      </c>
      <c r="AD118" s="57">
        <f t="shared" si="89"/>
        <v>1.5018020773480668E-2</v>
      </c>
      <c r="AE118" s="57">
        <f t="shared" si="89"/>
        <v>9.2283619085886514E-3</v>
      </c>
      <c r="AF118" s="57">
        <f t="shared" si="89"/>
        <v>1.6040439684580616</v>
      </c>
      <c r="AG118">
        <f t="shared" si="75"/>
        <v>2.2081754411550518</v>
      </c>
      <c r="AH118">
        <f t="shared" si="75"/>
        <v>5.0249961740964598E-2</v>
      </c>
      <c r="AI118">
        <f t="shared" si="75"/>
        <v>2.7390473952978915</v>
      </c>
      <c r="AJ118">
        <f t="shared" si="75"/>
        <v>0.24214911947378814</v>
      </c>
      <c r="AK118">
        <f t="shared" si="75"/>
        <v>0.42307296201850259</v>
      </c>
      <c r="AL118">
        <f t="shared" si="73"/>
        <v>0.19490339450252875</v>
      </c>
      <c r="AM118">
        <f t="shared" si="73"/>
        <v>5.7742155078327376E-2</v>
      </c>
      <c r="AN118">
        <f t="shared" si="73"/>
        <v>0.19234375954409777</v>
      </c>
      <c r="AO118">
        <f t="shared" si="73"/>
        <v>0.11819252687850008</v>
      </c>
      <c r="AP118">
        <f t="shared" si="73"/>
        <v>20.543842096161345</v>
      </c>
    </row>
    <row r="119" spans="1:42" customFormat="1">
      <c r="A119" s="57"/>
      <c r="B119" s="57" t="s">
        <v>160</v>
      </c>
      <c r="C119" s="12" t="s">
        <v>288</v>
      </c>
      <c r="D119" s="57">
        <v>1</v>
      </c>
      <c r="E119" s="57">
        <v>4</v>
      </c>
      <c r="F119" s="57"/>
      <c r="G119" s="57" t="s">
        <v>161</v>
      </c>
      <c r="H119" s="70">
        <v>31.310000000000002</v>
      </c>
      <c r="I119" s="71">
        <v>3844.7150610583444</v>
      </c>
      <c r="J119" s="57">
        <f>H119/H120</f>
        <v>0.23088267826856426</v>
      </c>
      <c r="K119" s="72">
        <v>4.5000000000000821E-3</v>
      </c>
      <c r="L119" s="73">
        <f t="shared" si="54"/>
        <v>4.9774999999999991</v>
      </c>
      <c r="M119" s="57">
        <v>3.0961512440000001</v>
      </c>
      <c r="N119" s="57">
        <v>0.24714673700000001</v>
      </c>
      <c r="O119" s="57">
        <v>6.7414168109999997</v>
      </c>
      <c r="P119" s="57">
        <v>0.86277512499999998</v>
      </c>
      <c r="Q119" s="57">
        <v>1.958772409</v>
      </c>
      <c r="R119" s="57">
        <v>0.49405091200000001</v>
      </c>
      <c r="S119" s="57">
        <v>0.40828340600000002</v>
      </c>
      <c r="T119" s="57">
        <v>1.3118367520000001</v>
      </c>
      <c r="U119" s="57">
        <v>0.15741491799999999</v>
      </c>
      <c r="V119" s="57">
        <v>44.597076039999997</v>
      </c>
      <c r="W119" s="57">
        <f t="shared" si="89"/>
        <v>6.2202938101456579E-2</v>
      </c>
      <c r="X119" s="57">
        <f t="shared" si="89"/>
        <v>4.9652784932194887E-3</v>
      </c>
      <c r="Y119" s="57">
        <f t="shared" si="89"/>
        <v>0.13543780634856858</v>
      </c>
      <c r="Z119" s="57">
        <f t="shared" si="89"/>
        <v>1.7333503264691113E-2</v>
      </c>
      <c r="AA119" s="57">
        <f t="shared" si="89"/>
        <v>3.9352534585635368E-2</v>
      </c>
      <c r="AB119" s="57">
        <f t="shared" si="89"/>
        <v>9.9256838171772992E-3</v>
      </c>
      <c r="AC119" s="57">
        <f t="shared" si="89"/>
        <v>8.2025797287795105E-3</v>
      </c>
      <c r="AD119" s="57">
        <f t="shared" si="89"/>
        <v>2.6355334043194383E-2</v>
      </c>
      <c r="AE119" s="57">
        <f t="shared" si="89"/>
        <v>3.1625297438473135E-3</v>
      </c>
      <c r="AF119" s="57">
        <f t="shared" si="89"/>
        <v>0.89597340110497259</v>
      </c>
      <c r="AG119">
        <f t="shared" si="75"/>
        <v>0.23915257296075004</v>
      </c>
      <c r="AH119">
        <f t="shared" si="75"/>
        <v>1.9090081005230051E-2</v>
      </c>
      <c r="AI119">
        <f t="shared" si="75"/>
        <v>0.52071977390504509</v>
      </c>
      <c r="AJ119">
        <f t="shared" si="75"/>
        <v>6.6642381062661904E-2</v>
      </c>
      <c r="AK119">
        <f t="shared" si="75"/>
        <v>0.15129928241221169</v>
      </c>
      <c r="AL119">
        <f t="shared" si="73"/>
        <v>3.8161426063204641E-2</v>
      </c>
      <c r="AM119">
        <f t="shared" si="73"/>
        <v>3.1536581822770457E-2</v>
      </c>
      <c r="AN119">
        <f t="shared" si="73"/>
        <v>0.10132874973509315</v>
      </c>
      <c r="AO119">
        <f t="shared" si="73"/>
        <v>1.2159025737214755E-2</v>
      </c>
      <c r="AP119">
        <f t="shared" si="73"/>
        <v>3.4447624295359573</v>
      </c>
    </row>
    <row r="120" spans="1:42" customFormat="1">
      <c r="A120" s="57"/>
      <c r="B120" s="57" t="s">
        <v>139</v>
      </c>
      <c r="C120" s="12" t="s">
        <v>288</v>
      </c>
      <c r="D120" s="57">
        <v>1</v>
      </c>
      <c r="E120" s="57">
        <v>4</v>
      </c>
      <c r="F120" s="57"/>
      <c r="G120" s="60" t="s">
        <v>154</v>
      </c>
      <c r="H120" s="60">
        <f>H118+H119</f>
        <v>135.61000000000001</v>
      </c>
      <c r="I120" s="75">
        <v>16652.245590230665</v>
      </c>
      <c r="J120" s="79"/>
      <c r="K120" s="72"/>
      <c r="L120" s="73"/>
      <c r="M120" s="61">
        <f t="shared" ref="M120:AF120" si="90">(M118*$J118)+(M119*$J119)</f>
        <v>7.3152747623467285</v>
      </c>
      <c r="N120" s="61">
        <f t="shared" si="90"/>
        <v>0.20726337532018285</v>
      </c>
      <c r="O120" s="61">
        <f t="shared" si="90"/>
        <v>9.7437255514815249</v>
      </c>
      <c r="P120" s="61">
        <f t="shared" si="90"/>
        <v>0.92300445942371501</v>
      </c>
      <c r="Q120" s="61">
        <f t="shared" si="90"/>
        <v>1.7168482359707247</v>
      </c>
      <c r="R120" s="61">
        <f t="shared" si="90"/>
        <v>0.6966508739497087</v>
      </c>
      <c r="S120" s="61">
        <f t="shared" si="90"/>
        <v>0.26686185386667649</v>
      </c>
      <c r="T120" s="61">
        <f t="shared" si="90"/>
        <v>0.87781248902234355</v>
      </c>
      <c r="U120" s="61">
        <f t="shared" si="90"/>
        <v>0.38963204669847351</v>
      </c>
      <c r="V120" s="61">
        <f t="shared" si="90"/>
        <v>71.704010356842417</v>
      </c>
      <c r="W120" s="61">
        <f t="shared" si="90"/>
        <v>0.14696684605417842</v>
      </c>
      <c r="X120" s="61">
        <f t="shared" si="90"/>
        <v>4.1640055312944825E-3</v>
      </c>
      <c r="Y120" s="61">
        <f t="shared" si="90"/>
        <v>0.19575541037632405</v>
      </c>
      <c r="Z120" s="61">
        <f t="shared" si="90"/>
        <v>1.8543535096408142E-2</v>
      </c>
      <c r="AA120" s="61">
        <f t="shared" si="90"/>
        <v>3.4492179527287295E-2</v>
      </c>
      <c r="AB120" s="61">
        <f t="shared" si="90"/>
        <v>1.3995999476639053E-2</v>
      </c>
      <c r="AC120" s="61">
        <f t="shared" si="90"/>
        <v>5.3613632117865701E-3</v>
      </c>
      <c r="AD120" s="61">
        <f t="shared" si="90"/>
        <v>1.7635610025561903E-2</v>
      </c>
      <c r="AE120" s="61">
        <f t="shared" si="90"/>
        <v>7.8278663324655683E-3</v>
      </c>
      <c r="AF120" s="61">
        <f t="shared" si="90"/>
        <v>1.4405627394644385</v>
      </c>
      <c r="AG120">
        <f t="shared" si="75"/>
        <v>2.4473280141158016</v>
      </c>
      <c r="AH120">
        <f t="shared" si="75"/>
        <v>6.9340042746194638E-2</v>
      </c>
      <c r="AI120">
        <f t="shared" si="75"/>
        <v>3.2597671692029362</v>
      </c>
      <c r="AJ120">
        <f t="shared" si="75"/>
        <v>0.30879150053645005</v>
      </c>
      <c r="AK120">
        <f t="shared" si="75"/>
        <v>0.57437224443071433</v>
      </c>
      <c r="AL120">
        <f t="shared" si="73"/>
        <v>0.23306482056573335</v>
      </c>
      <c r="AM120">
        <f t="shared" si="73"/>
        <v>8.9278736901097833E-2</v>
      </c>
      <c r="AN120">
        <f t="shared" si="73"/>
        <v>0.29367250927919086</v>
      </c>
      <c r="AO120">
        <f t="shared" si="73"/>
        <v>0.13035155261571485</v>
      </c>
      <c r="AP120">
        <f t="shared" si="73"/>
        <v>23.988604525697301</v>
      </c>
    </row>
    <row r="121" spans="1:42" customFormat="1">
      <c r="A121" s="12">
        <v>222</v>
      </c>
      <c r="B121" s="10" t="s">
        <v>139</v>
      </c>
      <c r="C121" s="12" t="s">
        <v>288</v>
      </c>
      <c r="D121" s="12">
        <v>2</v>
      </c>
      <c r="E121" s="12">
        <v>1</v>
      </c>
      <c r="F121" s="12" t="s">
        <v>142</v>
      </c>
      <c r="G121" s="44" t="s">
        <v>141</v>
      </c>
      <c r="H121" s="63">
        <v>11.29</v>
      </c>
      <c r="I121" s="64">
        <v>9903.5087719298244</v>
      </c>
      <c r="J121" s="12">
        <f>H121/H123</f>
        <v>3.1437959456449095E-2</v>
      </c>
      <c r="K121" s="65">
        <v>1.3000000000000077E-2</v>
      </c>
      <c r="L121" s="66">
        <f t="shared" si="54"/>
        <v>4.9349999999999996</v>
      </c>
      <c r="M121" s="46">
        <v>3.5470981629999998</v>
      </c>
      <c r="N121" s="46">
        <v>0.42969032099999999</v>
      </c>
      <c r="O121" s="46">
        <v>9.2692322459999996</v>
      </c>
      <c r="P121" s="46">
        <v>0.22266036340000001</v>
      </c>
      <c r="Q121" s="46">
        <v>1.025448318</v>
      </c>
      <c r="R121" s="46">
        <v>0.52187317170000003</v>
      </c>
      <c r="S121" s="46">
        <v>3.130550801</v>
      </c>
      <c r="T121" s="46">
        <v>0.58605603750000002</v>
      </c>
      <c r="U121" s="46">
        <v>0.3941342551</v>
      </c>
      <c r="V121" s="46">
        <v>74.796819470000003</v>
      </c>
      <c r="W121" s="10">
        <f t="shared" ref="W121:AF122" si="91">M121*0.1/$L121</f>
        <v>7.1876355886524829E-2</v>
      </c>
      <c r="X121" s="10">
        <f t="shared" si="91"/>
        <v>8.7069973860182375E-3</v>
      </c>
      <c r="Y121" s="10">
        <f t="shared" si="91"/>
        <v>0.18782638796352585</v>
      </c>
      <c r="Z121" s="10">
        <f t="shared" si="91"/>
        <v>4.5118614670719365E-3</v>
      </c>
      <c r="AA121" s="10">
        <f t="shared" si="91"/>
        <v>2.0779094589665658E-2</v>
      </c>
      <c r="AB121" s="10">
        <f t="shared" si="91"/>
        <v>1.0574937623100305E-2</v>
      </c>
      <c r="AC121" s="10">
        <f t="shared" si="91"/>
        <v>6.3435679858156041E-2</v>
      </c>
      <c r="AD121" s="10">
        <f t="shared" si="91"/>
        <v>1.1875502279635261E-2</v>
      </c>
      <c r="AE121" s="10">
        <f t="shared" si="91"/>
        <v>7.9865097284701134E-3</v>
      </c>
      <c r="AF121" s="10">
        <f t="shared" si="91"/>
        <v>1.515639705572442</v>
      </c>
      <c r="AG121">
        <f t="shared" si="75"/>
        <v>0.71182812101654847</v>
      </c>
      <c r="AH121">
        <f t="shared" si="75"/>
        <v>8.6229824989601661E-2</v>
      </c>
      <c r="AI121">
        <f t="shared" si="75"/>
        <v>1.8601402807966727</v>
      </c>
      <c r="AJ121">
        <f t="shared" si="75"/>
        <v>4.4683259616879092E-2</v>
      </c>
      <c r="AK121">
        <f t="shared" si="75"/>
        <v>0.20578594554151339</v>
      </c>
      <c r="AL121">
        <f t="shared" si="73"/>
        <v>0.10472898751298461</v>
      </c>
      <c r="AM121">
        <f t="shared" si="73"/>
        <v>0.62823581192858047</v>
      </c>
      <c r="AN121">
        <f t="shared" si="73"/>
        <v>0.11760914099744044</v>
      </c>
      <c r="AO121">
        <f t="shared" si="73"/>
        <v>7.9094469153006636E-2</v>
      </c>
      <c r="AP121">
        <f t="shared" si="73"/>
        <v>15.010151119221815</v>
      </c>
    </row>
    <row r="122" spans="1:42" customFormat="1">
      <c r="A122" s="12">
        <v>53</v>
      </c>
      <c r="B122" s="10" t="s">
        <v>139</v>
      </c>
      <c r="C122" s="12" t="s">
        <v>288</v>
      </c>
      <c r="D122" s="12">
        <v>2</v>
      </c>
      <c r="E122" s="12">
        <v>1</v>
      </c>
      <c r="F122" s="12" t="s">
        <v>144</v>
      </c>
      <c r="G122" s="12" t="s">
        <v>148</v>
      </c>
      <c r="H122" s="63">
        <v>347.83</v>
      </c>
      <c r="I122" s="64">
        <v>42904.897002590355</v>
      </c>
      <c r="J122" s="12">
        <f>H122/H123</f>
        <v>0.96856204054355088</v>
      </c>
      <c r="K122" s="65">
        <v>1.3000000000000077E-2</v>
      </c>
      <c r="L122" s="66">
        <f t="shared" si="54"/>
        <v>4.9349999999999996</v>
      </c>
      <c r="M122" s="12">
        <v>7.9452895889999997</v>
      </c>
      <c r="N122" s="12">
        <v>0.55600479319999996</v>
      </c>
      <c r="O122" s="12">
        <v>10.6847501</v>
      </c>
      <c r="P122" s="12">
        <v>6.7000145609999997</v>
      </c>
      <c r="Q122" s="12">
        <v>2.4933779089999999</v>
      </c>
      <c r="R122" s="12">
        <v>1.3482714710000001</v>
      </c>
      <c r="S122" s="12">
        <v>2.0505767779999999</v>
      </c>
      <c r="T122" s="12">
        <v>0.45530230739999999</v>
      </c>
      <c r="U122" s="12">
        <v>0.19913683530000001</v>
      </c>
      <c r="V122" s="12">
        <v>66.517772140000005</v>
      </c>
      <c r="W122" s="10">
        <f t="shared" si="91"/>
        <v>0.16099877586626141</v>
      </c>
      <c r="X122" s="10">
        <f t="shared" si="91"/>
        <v>1.1266561159067883E-2</v>
      </c>
      <c r="Y122" s="10">
        <f t="shared" si="91"/>
        <v>0.21650962715298888</v>
      </c>
      <c r="Z122" s="10">
        <f t="shared" si="91"/>
        <v>0.13576523933130702</v>
      </c>
      <c r="AA122" s="10">
        <f t="shared" si="91"/>
        <v>5.0524375055724421E-2</v>
      </c>
      <c r="AB122" s="10">
        <f t="shared" si="91"/>
        <v>2.7320597183383998E-2</v>
      </c>
      <c r="AC122" s="10">
        <f t="shared" si="91"/>
        <v>4.1551707760891593E-2</v>
      </c>
      <c r="AD122" s="10">
        <f t="shared" si="91"/>
        <v>9.2259839392097275E-3</v>
      </c>
      <c r="AE122" s="10">
        <f t="shared" si="91"/>
        <v>4.0351942310030402E-3</v>
      </c>
      <c r="AF122" s="10">
        <f t="shared" si="91"/>
        <v>1.3478778549138808</v>
      </c>
      <c r="AG122">
        <f t="shared" si="75"/>
        <v>6.9076358960850754</v>
      </c>
      <c r="AH122">
        <f t="shared" si="75"/>
        <v>0.48339064610319255</v>
      </c>
      <c r="AI122">
        <f t="shared" si="75"/>
        <v>9.2893232530682273</v>
      </c>
      <c r="AJ122">
        <f t="shared" si="75"/>
        <v>5.8249936100417559</v>
      </c>
      <c r="AK122">
        <f t="shared" si="75"/>
        <v>2.167743107886102</v>
      </c>
      <c r="AL122">
        <f t="shared" si="73"/>
        <v>1.1721874082023505</v>
      </c>
      <c r="AM122">
        <f t="shared" si="73"/>
        <v>1.782771741762788</v>
      </c>
      <c r="AN122">
        <f t="shared" si="73"/>
        <v>0.39583989065934616</v>
      </c>
      <c r="AO122">
        <f t="shared" si="73"/>
        <v>0.17312959286663224</v>
      </c>
      <c r="AP122">
        <f t="shared" si="73"/>
        <v>57.830560537152479</v>
      </c>
    </row>
    <row r="123" spans="1:42" customFormat="1">
      <c r="A123" s="12"/>
      <c r="B123" s="10" t="s">
        <v>139</v>
      </c>
      <c r="C123" s="12" t="s">
        <v>288</v>
      </c>
      <c r="D123" s="12">
        <v>2</v>
      </c>
      <c r="E123" s="12">
        <v>1</v>
      </c>
      <c r="F123" s="12" t="s">
        <v>144</v>
      </c>
      <c r="G123" s="41" t="s">
        <v>33</v>
      </c>
      <c r="H123" s="67">
        <f>SUM(H121:H122)</f>
        <v>359.12</v>
      </c>
      <c r="I123" s="68">
        <v>44297.520661157025</v>
      </c>
      <c r="J123" s="69"/>
      <c r="K123" s="65"/>
      <c r="L123" s="66"/>
      <c r="M123" s="42">
        <f t="shared" ref="M123:AF123" si="92">(M121*$J121)+(M122*$J122)</f>
        <v>7.8070194252677094</v>
      </c>
      <c r="N123" s="42">
        <f t="shared" si="92"/>
        <v>0.55203372394421357</v>
      </c>
      <c r="O123" s="42">
        <f t="shared" si="92"/>
        <v>10.64024910709607</v>
      </c>
      <c r="P123" s="42">
        <f t="shared" si="92"/>
        <v>6.4963797623507897</v>
      </c>
      <c r="Q123" s="42">
        <f t="shared" si="92"/>
        <v>2.4472291980332197</v>
      </c>
      <c r="R123" s="42">
        <f t="shared" si="92"/>
        <v>1.3222911947717282</v>
      </c>
      <c r="S123" s="42">
        <f t="shared" si="92"/>
        <v>2.0845289575490922</v>
      </c>
      <c r="T123" s="42">
        <f t="shared" si="92"/>
        <v>0.45941293786566328</v>
      </c>
      <c r="U123" s="42">
        <f t="shared" si="92"/>
        <v>0.20526715627778461</v>
      </c>
      <c r="V123" s="42">
        <f t="shared" si="92"/>
        <v>66.778048494298574</v>
      </c>
      <c r="W123" s="42">
        <f t="shared" si="92"/>
        <v>0.15819694884027782</v>
      </c>
      <c r="X123" s="42">
        <f t="shared" si="92"/>
        <v>1.1186093696944552E-2</v>
      </c>
      <c r="Y123" s="42">
        <f t="shared" si="92"/>
        <v>0.2156078846422709</v>
      </c>
      <c r="Z123" s="42">
        <f t="shared" si="92"/>
        <v>0.13163890095948921</v>
      </c>
      <c r="AA123" s="42">
        <f t="shared" si="92"/>
        <v>4.9589244134411757E-2</v>
      </c>
      <c r="AB123" s="42">
        <f t="shared" si="92"/>
        <v>2.6794147817056298E-2</v>
      </c>
      <c r="AC123" s="42">
        <f t="shared" si="92"/>
        <v>4.2239695188431452E-2</v>
      </c>
      <c r="AD123" s="42">
        <f t="shared" si="92"/>
        <v>9.3092793893751434E-3</v>
      </c>
      <c r="AE123" s="42">
        <f t="shared" si="92"/>
        <v>4.1594155274120494E-3</v>
      </c>
      <c r="AF123" s="42">
        <f t="shared" si="92"/>
        <v>1.3531519451732235</v>
      </c>
      <c r="AG123">
        <f t="shared" si="75"/>
        <v>7.0077326097842079</v>
      </c>
      <c r="AH123">
        <f t="shared" si="75"/>
        <v>0.49551621665803963</v>
      </c>
      <c r="AI123">
        <f t="shared" si="75"/>
        <v>9.5508947246493552</v>
      </c>
      <c r="AJ123">
        <f t="shared" si="75"/>
        <v>5.8312769350649765</v>
      </c>
      <c r="AK123">
        <f t="shared" si="75"/>
        <v>2.1966805666152647</v>
      </c>
      <c r="AL123">
        <f t="shared" si="73"/>
        <v>1.1869143165241467</v>
      </c>
      <c r="AM123">
        <f t="shared" si="73"/>
        <v>1.8711137703305172</v>
      </c>
      <c r="AN123">
        <f t="shared" si="73"/>
        <v>0.41237799609132869</v>
      </c>
      <c r="AO123">
        <f t="shared" si="73"/>
        <v>0.18425179526387259</v>
      </c>
      <c r="AP123">
        <f t="shared" si="73"/>
        <v>59.941276248995678</v>
      </c>
    </row>
    <row r="124" spans="1:42" customFormat="1">
      <c r="A124" s="12">
        <v>119</v>
      </c>
      <c r="B124" s="10" t="s">
        <v>139</v>
      </c>
      <c r="C124" s="12" t="s">
        <v>288</v>
      </c>
      <c r="D124" s="12">
        <v>2</v>
      </c>
      <c r="E124" s="12">
        <v>1</v>
      </c>
      <c r="F124" s="14" t="s">
        <v>145</v>
      </c>
      <c r="G124" s="12" t="s">
        <v>32</v>
      </c>
      <c r="H124" s="63">
        <v>22.11</v>
      </c>
      <c r="I124" s="64">
        <v>19394.736842105263</v>
      </c>
      <c r="J124" s="12">
        <f>H124/H126</f>
        <v>2.2196343777293671E-2</v>
      </c>
      <c r="K124" s="65">
        <v>8.0000000000000071E-3</v>
      </c>
      <c r="L124" s="66">
        <f t="shared" si="54"/>
        <v>4.96</v>
      </c>
      <c r="M124" s="46">
        <v>3.4617647869999999</v>
      </c>
      <c r="N124" s="46">
        <v>0.45288706470000001</v>
      </c>
      <c r="O124" s="46">
        <v>12.13651372</v>
      </c>
      <c r="P124" s="46">
        <v>0.30717350500000001</v>
      </c>
      <c r="Q124" s="46">
        <v>1.1386070989999999</v>
      </c>
      <c r="R124" s="46">
        <v>0.76196766049999998</v>
      </c>
      <c r="S124" s="46">
        <v>3.1249311839999998</v>
      </c>
      <c r="T124" s="46">
        <v>0.70418456610000002</v>
      </c>
      <c r="U124" s="46">
        <v>0.7997989915</v>
      </c>
      <c r="V124" s="46">
        <v>107.3828402</v>
      </c>
      <c r="W124" s="10">
        <f t="shared" ref="W124:AF125" si="93">M124*0.1/$L124</f>
        <v>6.9793644899193555E-2</v>
      </c>
      <c r="X124" s="10">
        <f t="shared" si="93"/>
        <v>9.1307875947580653E-3</v>
      </c>
      <c r="Y124" s="10">
        <f t="shared" si="93"/>
        <v>0.24468777661290325</v>
      </c>
      <c r="Z124" s="10">
        <f t="shared" si="93"/>
        <v>6.1930142137096786E-3</v>
      </c>
      <c r="AA124" s="10">
        <f t="shared" si="93"/>
        <v>2.2955788286290323E-2</v>
      </c>
      <c r="AB124" s="10">
        <f t="shared" si="93"/>
        <v>1.5362251219758065E-2</v>
      </c>
      <c r="AC124" s="10">
        <f t="shared" si="93"/>
        <v>6.3002644838709682E-2</v>
      </c>
      <c r="AD124" s="10">
        <f t="shared" si="93"/>
        <v>1.419726947782258E-2</v>
      </c>
      <c r="AE124" s="10">
        <f t="shared" si="93"/>
        <v>1.612497966733871E-2</v>
      </c>
      <c r="AF124" s="10">
        <f t="shared" si="93"/>
        <v>2.1649766169354843</v>
      </c>
      <c r="AG124">
        <f t="shared" si="75"/>
        <v>1.3536293760712013</v>
      </c>
      <c r="AH124">
        <f t="shared" si="75"/>
        <v>0.17708922256149195</v>
      </c>
      <c r="AI124">
        <f t="shared" si="75"/>
        <v>4.745655035887097</v>
      </c>
      <c r="AJ124">
        <f t="shared" si="75"/>
        <v>0.12011188093431666</v>
      </c>
      <c r="AK124">
        <f t="shared" si="75"/>
        <v>0.44522147281568336</v>
      </c>
      <c r="AL124">
        <f t="shared" si="73"/>
        <v>0.29794681970951825</v>
      </c>
      <c r="AM124">
        <f t="shared" si="73"/>
        <v>1.2219197170033955</v>
      </c>
      <c r="AN124">
        <f t="shared" si="73"/>
        <v>0.27535230539882211</v>
      </c>
      <c r="AO124">
        <f t="shared" si="73"/>
        <v>0.31273973723233234</v>
      </c>
      <c r="AP124">
        <f t="shared" si="73"/>
        <v>41.989151754775051</v>
      </c>
    </row>
    <row r="125" spans="1:42" customFormat="1">
      <c r="A125" s="12"/>
      <c r="B125" s="10" t="s">
        <v>139</v>
      </c>
      <c r="C125" s="12" t="s">
        <v>288</v>
      </c>
      <c r="D125" s="12">
        <v>2</v>
      </c>
      <c r="E125" s="12">
        <v>1</v>
      </c>
      <c r="F125" s="14" t="s">
        <v>145</v>
      </c>
      <c r="G125" s="12" t="s">
        <v>148</v>
      </c>
      <c r="H125" s="63">
        <v>974</v>
      </c>
      <c r="I125" s="64">
        <v>120143.08622178365</v>
      </c>
      <c r="J125" s="12">
        <f>H125/H126</f>
        <v>0.97780365622270626</v>
      </c>
      <c r="K125" s="65">
        <v>8.0000000000000071E-3</v>
      </c>
      <c r="L125" s="66">
        <f t="shared" si="54"/>
        <v>4.96</v>
      </c>
      <c r="M125" s="12">
        <v>4.3608958170000003</v>
      </c>
      <c r="N125" s="12">
        <v>0.62879039599999997</v>
      </c>
      <c r="O125" s="12">
        <v>11.062464629999999</v>
      </c>
      <c r="P125" s="12">
        <v>0.66763610600000001</v>
      </c>
      <c r="Q125" s="12">
        <v>2.072103507</v>
      </c>
      <c r="R125" s="12">
        <v>0.83120176000000001</v>
      </c>
      <c r="S125" s="12">
        <v>1.304382208</v>
      </c>
      <c r="T125" s="12">
        <v>1.528204876</v>
      </c>
      <c r="U125" s="12">
        <v>2.0327632219999998</v>
      </c>
      <c r="V125" s="12">
        <v>82.008792769999999</v>
      </c>
      <c r="W125" s="10">
        <f t="shared" si="93"/>
        <v>8.7921286633064533E-2</v>
      </c>
      <c r="X125" s="10">
        <f t="shared" si="93"/>
        <v>1.2677225725806453E-2</v>
      </c>
      <c r="Y125" s="10">
        <f t="shared" si="93"/>
        <v>0.22303356108870967</v>
      </c>
      <c r="Z125" s="10">
        <f t="shared" si="93"/>
        <v>1.3460405362903228E-2</v>
      </c>
      <c r="AA125" s="10">
        <f t="shared" si="93"/>
        <v>4.1776280383064517E-2</v>
      </c>
      <c r="AB125" s="10">
        <f t="shared" si="93"/>
        <v>1.6758100000000001E-2</v>
      </c>
      <c r="AC125" s="10">
        <f t="shared" si="93"/>
        <v>2.6298028387096776E-2</v>
      </c>
      <c r="AD125" s="10">
        <f t="shared" si="93"/>
        <v>3.0810582177419357E-2</v>
      </c>
      <c r="AE125" s="10">
        <f t="shared" si="93"/>
        <v>4.098312947580645E-2</v>
      </c>
      <c r="AF125" s="10">
        <f t="shared" si="93"/>
        <v>1.6534030800403225</v>
      </c>
      <c r="AG125">
        <f t="shared" si="75"/>
        <v>10.563134720686426</v>
      </c>
      <c r="AH125">
        <f t="shared" si="75"/>
        <v>1.5230810234285785</v>
      </c>
      <c r="AI125">
        <f t="shared" si="75"/>
        <v>26.795940360232297</v>
      </c>
      <c r="AJ125">
        <f t="shared" si="75"/>
        <v>1.6171746420954416</v>
      </c>
      <c r="AK125">
        <f t="shared" si="75"/>
        <v>5.0191312560879293</v>
      </c>
      <c r="AL125">
        <f t="shared" si="73"/>
        <v>2.0133698532132729</v>
      </c>
      <c r="AM125">
        <f t="shared" si="73"/>
        <v>3.159526291973882</v>
      </c>
      <c r="AN125">
        <f t="shared" si="73"/>
        <v>3.7016784310850444</v>
      </c>
      <c r="AO125">
        <f t="shared" si="73"/>
        <v>4.923839658250337</v>
      </c>
      <c r="AP125">
        <f t="shared" si="73"/>
        <v>198.64494880464713</v>
      </c>
    </row>
    <row r="126" spans="1:42" customFormat="1">
      <c r="A126" s="12"/>
      <c r="B126" s="10" t="s">
        <v>139</v>
      </c>
      <c r="C126" s="12" t="s">
        <v>288</v>
      </c>
      <c r="D126" s="12">
        <v>2</v>
      </c>
      <c r="E126" s="12">
        <v>1</v>
      </c>
      <c r="F126" s="14" t="s">
        <v>145</v>
      </c>
      <c r="G126" s="41" t="s">
        <v>33</v>
      </c>
      <c r="H126" s="67">
        <f>SUM(H124:H125)</f>
        <v>996.11</v>
      </c>
      <c r="I126" s="68">
        <v>122870.35894905638</v>
      </c>
      <c r="J126" s="69"/>
      <c r="K126" s="65"/>
      <c r="L126" s="66"/>
      <c r="M126" s="42">
        <f t="shared" ref="M126:AF126" si="94">(M124*$J124)+(M125*$J125)</f>
        <v>4.3409383955572878</v>
      </c>
      <c r="N126" s="42">
        <f t="shared" si="94"/>
        <v>0.62488598518689398</v>
      </c>
      <c r="O126" s="42">
        <f t="shared" si="94"/>
        <v>11.086304592835328</v>
      </c>
      <c r="P126" s="42">
        <f t="shared" si="94"/>
        <v>0.65963515418934648</v>
      </c>
      <c r="Q126" s="42">
        <f t="shared" si="94"/>
        <v>2.0513832998131631</v>
      </c>
      <c r="R126" s="42">
        <f t="shared" si="94"/>
        <v>0.82966501612638666</v>
      </c>
      <c r="S126" s="42">
        <f t="shared" si="94"/>
        <v>1.3447917389346959</v>
      </c>
      <c r="T126" s="42">
        <f t="shared" si="94"/>
        <v>1.5099146379219874</v>
      </c>
      <c r="U126" s="42">
        <f t="shared" si="94"/>
        <v>2.0053959240747155</v>
      </c>
      <c r="V126" s="42">
        <f t="shared" si="94"/>
        <v>82.57200384977763</v>
      </c>
      <c r="W126" s="42">
        <f t="shared" si="94"/>
        <v>8.7518919265267919E-2</v>
      </c>
      <c r="X126" s="42">
        <f t="shared" si="94"/>
        <v>1.2598507765864801E-2</v>
      </c>
      <c r="Y126" s="42">
        <f t="shared" si="94"/>
        <v>0.22351420550071227</v>
      </c>
      <c r="Z126" s="42">
        <f t="shared" si="94"/>
        <v>1.3299095850591665E-2</v>
      </c>
      <c r="AA126" s="42">
        <f t="shared" si="94"/>
        <v>4.135853427042667E-2</v>
      </c>
      <c r="AB126" s="42">
        <f t="shared" si="94"/>
        <v>1.6727117260612635E-2</v>
      </c>
      <c r="AC126" s="42">
        <f t="shared" si="94"/>
        <v>2.7112736672070481E-2</v>
      </c>
      <c r="AD126" s="42">
        <f t="shared" si="94"/>
        <v>3.0441827377459426E-2</v>
      </c>
      <c r="AE126" s="42">
        <f t="shared" si="94"/>
        <v>4.043136943699023E-2</v>
      </c>
      <c r="AF126" s="42">
        <f t="shared" si="94"/>
        <v>1.6647581421326136</v>
      </c>
      <c r="AG126">
        <f t="shared" si="75"/>
        <v>10.753481024956955</v>
      </c>
      <c r="AH126">
        <f t="shared" si="75"/>
        <v>1.5479831714142824</v>
      </c>
      <c r="AI126">
        <f t="shared" si="75"/>
        <v>27.463270660085669</v>
      </c>
      <c r="AJ126">
        <f t="shared" si="75"/>
        <v>1.634064680860104</v>
      </c>
      <c r="AK126">
        <f t="shared" si="75"/>
        <v>5.0817379514141736</v>
      </c>
      <c r="AL126">
        <f t="shared" si="73"/>
        <v>2.0552669019944312</v>
      </c>
      <c r="AM126">
        <f t="shared" si="73"/>
        <v>3.3313516869885444</v>
      </c>
      <c r="AN126">
        <f t="shared" si="73"/>
        <v>3.7403982569336511</v>
      </c>
      <c r="AO126">
        <f t="shared" si="73"/>
        <v>4.967816875524897</v>
      </c>
      <c r="AP126">
        <f t="shared" si="73"/>
        <v>204.54943048719846</v>
      </c>
    </row>
    <row r="127" spans="1:42" customFormat="1">
      <c r="A127" s="12">
        <v>33</v>
      </c>
      <c r="B127" s="10" t="s">
        <v>139</v>
      </c>
      <c r="C127" s="12" t="s">
        <v>288</v>
      </c>
      <c r="D127" s="12">
        <v>2</v>
      </c>
      <c r="E127" s="12">
        <v>1</v>
      </c>
      <c r="F127" s="12" t="s">
        <v>150</v>
      </c>
      <c r="G127" s="12" t="s">
        <v>141</v>
      </c>
      <c r="H127" s="63">
        <v>105.4</v>
      </c>
      <c r="I127" s="64">
        <v>92456.140350877205</v>
      </c>
      <c r="J127" s="12">
        <f>H127/H129</f>
        <v>5.1904051372207202E-2</v>
      </c>
      <c r="K127" s="65">
        <v>3.0000000000001137E-3</v>
      </c>
      <c r="L127" s="66">
        <f t="shared" si="54"/>
        <v>4.9849999999999994</v>
      </c>
      <c r="M127" s="12">
        <v>1.4842195410000001</v>
      </c>
      <c r="N127" s="12">
        <v>0.4804871953</v>
      </c>
      <c r="O127" s="12">
        <v>4.8639553510000004</v>
      </c>
      <c r="P127" s="12">
        <v>1.1172233910000001E-2</v>
      </c>
      <c r="Q127" s="12">
        <v>1.0619441469999999</v>
      </c>
      <c r="R127" s="12">
        <v>0.23481476370000001</v>
      </c>
      <c r="S127" s="12">
        <v>0.19907576890000001</v>
      </c>
      <c r="T127" s="12">
        <v>0.48327470849999998</v>
      </c>
      <c r="U127" s="12">
        <v>0.4692577456</v>
      </c>
      <c r="V127" s="12">
        <v>79.344031939999994</v>
      </c>
      <c r="W127" s="10">
        <f t="shared" ref="W127:AF128" si="95">M127*0.1/$L127</f>
        <v>2.9773711955867605E-2</v>
      </c>
      <c r="X127" s="10">
        <f t="shared" si="95"/>
        <v>9.6386598856569739E-3</v>
      </c>
      <c r="Y127" s="10">
        <f t="shared" si="95"/>
        <v>9.7571822487462406E-2</v>
      </c>
      <c r="Z127" s="10">
        <f t="shared" si="95"/>
        <v>2.2411702928786363E-4</v>
      </c>
      <c r="AA127" s="10">
        <f t="shared" si="95"/>
        <v>2.1302791313941829E-2</v>
      </c>
      <c r="AB127" s="10">
        <f t="shared" si="95"/>
        <v>4.7104265536609844E-3</v>
      </c>
      <c r="AC127" s="10">
        <f t="shared" si="95"/>
        <v>3.993495865596791E-3</v>
      </c>
      <c r="AD127" s="10">
        <f t="shared" si="95"/>
        <v>9.6945779037111348E-3</v>
      </c>
      <c r="AE127" s="10">
        <f t="shared" si="95"/>
        <v>9.4133950972918774E-3</v>
      </c>
      <c r="AF127" s="10">
        <f t="shared" si="95"/>
        <v>1.5916556056168507</v>
      </c>
      <c r="AG127">
        <f t="shared" si="75"/>
        <v>2.7527624913582858</v>
      </c>
      <c r="AH127">
        <f t="shared" si="75"/>
        <v>0.89115329118267117</v>
      </c>
      <c r="AI127">
        <f t="shared" si="75"/>
        <v>9.0211141141917022</v>
      </c>
      <c r="AJ127">
        <f t="shared" si="75"/>
        <v>2.0720995514860376E-2</v>
      </c>
      <c r="AK127">
        <f t="shared" si="75"/>
        <v>1.9695738635872535</v>
      </c>
      <c r="AL127">
        <f t="shared" si="73"/>
        <v>0.43550785855777879</v>
      </c>
      <c r="AM127">
        <f t="shared" si="73"/>
        <v>0.36922321424026477</v>
      </c>
      <c r="AN127">
        <f t="shared" si="73"/>
        <v>0.89632325530802959</v>
      </c>
      <c r="AO127">
        <f t="shared" si="73"/>
        <v>0.87032617829347725</v>
      </c>
      <c r="AP127">
        <f t="shared" si="73"/>
        <v>147.15833406317202</v>
      </c>
    </row>
    <row r="128" spans="1:42" customFormat="1">
      <c r="A128" s="12">
        <v>54</v>
      </c>
      <c r="B128" s="10" t="s">
        <v>139</v>
      </c>
      <c r="C128" s="12" t="s">
        <v>288</v>
      </c>
      <c r="D128" s="12">
        <v>2</v>
      </c>
      <c r="E128" s="12">
        <v>1</v>
      </c>
      <c r="F128" s="12" t="s">
        <v>150</v>
      </c>
      <c r="G128" s="12" t="s">
        <v>148</v>
      </c>
      <c r="H128" s="63">
        <v>1925.27</v>
      </c>
      <c r="I128" s="64">
        <v>237482.42259775504</v>
      </c>
      <c r="J128" s="12">
        <f>H128/H129</f>
        <v>0.94809594862779278</v>
      </c>
      <c r="K128" s="65">
        <v>3.0000000000001137E-3</v>
      </c>
      <c r="L128" s="66">
        <f t="shared" si="54"/>
        <v>4.9849999999999994</v>
      </c>
      <c r="M128" s="46">
        <v>1.1871039430000001</v>
      </c>
      <c r="N128" s="46">
        <v>0.4572953494</v>
      </c>
      <c r="O128" s="46">
        <v>4.5402403949999997</v>
      </c>
      <c r="P128" s="46">
        <v>3.665189202E-2</v>
      </c>
      <c r="Q128" s="46">
        <v>1.693686518</v>
      </c>
      <c r="R128" s="46">
        <v>0.40806795379999999</v>
      </c>
      <c r="S128" s="46">
        <v>0.46572904300000001</v>
      </c>
      <c r="T128" s="46">
        <v>0.96201976209999995</v>
      </c>
      <c r="U128" s="46">
        <v>0.71784890530000001</v>
      </c>
      <c r="V128" s="46">
        <v>79.137758419999997</v>
      </c>
      <c r="W128" s="10">
        <f t="shared" si="95"/>
        <v>2.3813519418254773E-2</v>
      </c>
      <c r="X128" s="10">
        <f t="shared" si="95"/>
        <v>9.1734272698094296E-3</v>
      </c>
      <c r="Y128" s="10">
        <f t="shared" si="95"/>
        <v>9.1078042026078235E-2</v>
      </c>
      <c r="Z128" s="10">
        <f t="shared" si="95"/>
        <v>7.3524357111334011E-4</v>
      </c>
      <c r="AA128" s="10">
        <f t="shared" si="95"/>
        <v>3.3975657331995993E-2</v>
      </c>
      <c r="AB128" s="10">
        <f t="shared" si="95"/>
        <v>8.1859168264794401E-3</v>
      </c>
      <c r="AC128" s="10">
        <f t="shared" si="95"/>
        <v>9.3426086860581761E-3</v>
      </c>
      <c r="AD128" s="10">
        <f t="shared" si="95"/>
        <v>1.9298290112337014E-2</v>
      </c>
      <c r="AE128" s="10">
        <f t="shared" si="95"/>
        <v>1.4400178641925779E-2</v>
      </c>
      <c r="AF128" s="10">
        <f t="shared" si="95"/>
        <v>1.5875177215646943</v>
      </c>
      <c r="AG128">
        <f t="shared" si="75"/>
        <v>5.6552922820258251</v>
      </c>
      <c r="AH128">
        <f t="shared" si="75"/>
        <v>2.1785277315586531</v>
      </c>
      <c r="AI128">
        <f t="shared" si="75"/>
        <v>21.629434065813207</v>
      </c>
      <c r="AJ128">
        <f t="shared" si="75"/>
        <v>0.17460742446742081</v>
      </c>
      <c r="AK128">
        <f t="shared" si="75"/>
        <v>8.0686214125535862</v>
      </c>
      <c r="AL128">
        <f t="shared" si="73"/>
        <v>1.9440113591360642</v>
      </c>
      <c r="AM128">
        <f t="shared" si="73"/>
        <v>2.2187053441479248</v>
      </c>
      <c r="AN128">
        <f t="shared" si="73"/>
        <v>4.583004687872096</v>
      </c>
      <c r="AO128">
        <f t="shared" si="73"/>
        <v>3.4197893097249845</v>
      </c>
      <c r="AP128">
        <f t="shared" si="73"/>
        <v>377.007554434052</v>
      </c>
    </row>
    <row r="129" spans="1:42" customFormat="1">
      <c r="A129" s="12"/>
      <c r="B129" s="10" t="s">
        <v>139</v>
      </c>
      <c r="C129" s="12" t="s">
        <v>288</v>
      </c>
      <c r="D129" s="12">
        <v>2</v>
      </c>
      <c r="E129" s="12">
        <v>1</v>
      </c>
      <c r="F129" s="12" t="s">
        <v>150</v>
      </c>
      <c r="G129" s="41" t="s">
        <v>33</v>
      </c>
      <c r="H129" s="67">
        <f>SUM(H127:H128)</f>
        <v>2030.67</v>
      </c>
      <c r="I129" s="68">
        <v>250483.53274947579</v>
      </c>
      <c r="J129" s="69"/>
      <c r="K129" s="65"/>
      <c r="L129" s="66"/>
      <c r="M129" s="42">
        <f t="shared" ref="M129:AF129" si="96">(M127*$J127)+(M128*$J128)</f>
        <v>1.2025254462620762</v>
      </c>
      <c r="N129" s="42">
        <f t="shared" si="96"/>
        <v>0.45849910016100986</v>
      </c>
      <c r="O129" s="42">
        <f t="shared" si="96"/>
        <v>4.5570425127061753</v>
      </c>
      <c r="P129" s="42">
        <f t="shared" si="96"/>
        <v>3.5329394536512286E-2</v>
      </c>
      <c r="Q129" s="42">
        <f t="shared" si="96"/>
        <v>1.660896529521616</v>
      </c>
      <c r="R129" s="42">
        <f t="shared" si="96"/>
        <v>0.39907541132065077</v>
      </c>
      <c r="S129" s="42">
        <f t="shared" si="96"/>
        <v>0.45188865776254639</v>
      </c>
      <c r="T129" s="42">
        <f t="shared" si="96"/>
        <v>0.93717095424375552</v>
      </c>
      <c r="U129" s="42">
        <f t="shared" si="96"/>
        <v>0.7049460169762547</v>
      </c>
      <c r="V129" s="42">
        <f t="shared" si="96"/>
        <v>79.148464851378804</v>
      </c>
      <c r="W129" s="42">
        <f t="shared" si="96"/>
        <v>2.4122877557915277E-2</v>
      </c>
      <c r="X129" s="42">
        <f t="shared" si="96"/>
        <v>9.1975747274024074E-3</v>
      </c>
      <c r="Y129" s="42">
        <f t="shared" si="96"/>
        <v>9.1415095540745755E-2</v>
      </c>
      <c r="Z129" s="42">
        <f t="shared" si="96"/>
        <v>7.0871403282873197E-4</v>
      </c>
      <c r="AA129" s="42">
        <f t="shared" si="96"/>
        <v>3.3317884243161809E-2</v>
      </c>
      <c r="AB129" s="42">
        <f t="shared" si="96"/>
        <v>8.0055248008154643E-3</v>
      </c>
      <c r="AC129" s="42">
        <f t="shared" si="96"/>
        <v>9.0649680594292164E-3</v>
      </c>
      <c r="AD129" s="42">
        <f t="shared" si="96"/>
        <v>1.8799818540496602E-2</v>
      </c>
      <c r="AE129" s="42">
        <f t="shared" si="96"/>
        <v>1.4141344372643022E-2</v>
      </c>
      <c r="AF129" s="42">
        <f t="shared" si="96"/>
        <v>1.5877324945111098</v>
      </c>
      <c r="AG129">
        <f t="shared" si="75"/>
        <v>6.0423835907896661</v>
      </c>
      <c r="AH129">
        <f t="shared" si="75"/>
        <v>2.3038410104470519</v>
      </c>
      <c r="AI129">
        <f t="shared" si="75"/>
        <v>22.897976077676848</v>
      </c>
      <c r="AJ129">
        <f t="shared" si="75"/>
        <v>0.17752119465206875</v>
      </c>
      <c r="AK129">
        <f t="shared" si="75"/>
        <v>8.3455813489652648</v>
      </c>
      <c r="AL129">
        <f t="shared" si="73"/>
        <v>2.0052521336218012</v>
      </c>
      <c r="AM129">
        <f t="shared" si="73"/>
        <v>2.2706252237869902</v>
      </c>
      <c r="AN129">
        <f t="shared" si="73"/>
        <v>4.7090449630726825</v>
      </c>
      <c r="AO129">
        <f t="shared" si="73"/>
        <v>3.5421738962865437</v>
      </c>
      <c r="AP129">
        <f t="shared" si="73"/>
        <v>397.70084428628047</v>
      </c>
    </row>
    <row r="130" spans="1:42" customFormat="1">
      <c r="A130" s="12">
        <v>34</v>
      </c>
      <c r="B130" s="10" t="s">
        <v>139</v>
      </c>
      <c r="C130" s="12" t="s">
        <v>288</v>
      </c>
      <c r="D130" s="12">
        <v>2</v>
      </c>
      <c r="E130" s="12">
        <v>1</v>
      </c>
      <c r="F130" s="12" t="s">
        <v>151</v>
      </c>
      <c r="G130" s="12" t="s">
        <v>141</v>
      </c>
      <c r="H130" s="63">
        <v>107.45</v>
      </c>
      <c r="I130" s="64">
        <v>94254.38596491229</v>
      </c>
      <c r="J130" s="12">
        <f>H130/H132</f>
        <v>4.9462791275767151E-2</v>
      </c>
      <c r="K130" s="65">
        <v>2.0000000000001349E-3</v>
      </c>
      <c r="L130" s="66">
        <f t="shared" si="54"/>
        <v>4.9899999999999993</v>
      </c>
      <c r="M130" s="12">
        <v>0.86409235179999999</v>
      </c>
      <c r="N130" s="12">
        <v>0.247939669</v>
      </c>
      <c r="O130" s="12">
        <v>3.6194462459999999</v>
      </c>
      <c r="P130" s="12">
        <v>7.980314158E-2</v>
      </c>
      <c r="Q130" s="12">
        <v>1.5777927270000001</v>
      </c>
      <c r="R130" s="12">
        <v>0.27111169460000001</v>
      </c>
      <c r="S130" s="12">
        <v>0.20198460609999999</v>
      </c>
      <c r="T130" s="12">
        <v>0.80370500140000001</v>
      </c>
      <c r="U130" s="12">
        <v>0.90177661919999996</v>
      </c>
      <c r="V130" s="12">
        <v>70.362403970000003</v>
      </c>
      <c r="W130" s="10">
        <f t="shared" ref="W130:AF131" si="97">M130*0.1/$L130</f>
        <v>1.7316479995991986E-2</v>
      </c>
      <c r="X130" s="10">
        <f t="shared" si="97"/>
        <v>4.9687308416833682E-3</v>
      </c>
      <c r="Y130" s="10">
        <f t="shared" si="97"/>
        <v>7.2533992905811626E-2</v>
      </c>
      <c r="Z130" s="10">
        <f t="shared" si="97"/>
        <v>1.5992613543086176E-3</v>
      </c>
      <c r="AA130" s="10">
        <f t="shared" si="97"/>
        <v>3.1619092725450909E-2</v>
      </c>
      <c r="AB130" s="10">
        <f t="shared" si="97"/>
        <v>5.4331000921843692E-3</v>
      </c>
      <c r="AC130" s="10">
        <f t="shared" si="97"/>
        <v>4.0477876973947901E-3</v>
      </c>
      <c r="AD130" s="10">
        <f t="shared" si="97"/>
        <v>1.6106312653306618E-2</v>
      </c>
      <c r="AE130" s="10">
        <f t="shared" si="97"/>
        <v>1.8071675735470943E-2</v>
      </c>
      <c r="AF130" s="10">
        <f t="shared" si="97"/>
        <v>1.4100682158316635</v>
      </c>
      <c r="AG130">
        <f t="shared" si="75"/>
        <v>1.6321541890959115</v>
      </c>
      <c r="AH130">
        <f t="shared" si="75"/>
        <v>0.4683246745077877</v>
      </c>
      <c r="AI130">
        <f t="shared" si="75"/>
        <v>6.8366469629205788</v>
      </c>
      <c r="AJ130">
        <f t="shared" si="75"/>
        <v>0.1507373969477728</v>
      </c>
      <c r="AK130">
        <f t="shared" si="75"/>
        <v>2.9802381696050007</v>
      </c>
      <c r="AL130">
        <f t="shared" si="73"/>
        <v>0.51209351307474604</v>
      </c>
      <c r="AM130">
        <f t="shared" si="73"/>
        <v>0.38152174393427213</v>
      </c>
      <c r="AN130">
        <f t="shared" si="73"/>
        <v>1.5180906092963125</v>
      </c>
      <c r="AO130">
        <f t="shared" si="73"/>
        <v>1.7033346998038186</v>
      </c>
      <c r="AP130">
        <f t="shared" si="73"/>
        <v>132.90511385185286</v>
      </c>
    </row>
    <row r="131" spans="1:42" customFormat="1">
      <c r="A131" s="12">
        <v>55</v>
      </c>
      <c r="B131" s="10" t="s">
        <v>139</v>
      </c>
      <c r="C131" s="12" t="s">
        <v>288</v>
      </c>
      <c r="D131" s="12">
        <v>2</v>
      </c>
      <c r="E131" s="12">
        <v>1</v>
      </c>
      <c r="F131" s="12" t="s">
        <v>151</v>
      </c>
      <c r="G131" s="12" t="s">
        <v>148</v>
      </c>
      <c r="H131" s="63">
        <v>2064.89</v>
      </c>
      <c r="I131" s="64">
        <v>254704.57629209326</v>
      </c>
      <c r="J131" s="12">
        <f>H131/H132</f>
        <v>0.95053720872423297</v>
      </c>
      <c r="K131" s="65">
        <v>2.0000000000001349E-3</v>
      </c>
      <c r="L131" s="66">
        <f t="shared" si="54"/>
        <v>4.9899999999999993</v>
      </c>
      <c r="M131" s="46">
        <v>0.36320566370000001</v>
      </c>
      <c r="N131" s="46">
        <v>0.30729110459999998</v>
      </c>
      <c r="O131" s="46">
        <v>4.615781717</v>
      </c>
      <c r="P131" s="46">
        <v>0</v>
      </c>
      <c r="Q131" s="46">
        <v>3.1720441699999999</v>
      </c>
      <c r="R131" s="46">
        <v>0.54599340760000004</v>
      </c>
      <c r="S131" s="46">
        <v>0.4126623445</v>
      </c>
      <c r="T131" s="46">
        <v>1.429161656</v>
      </c>
      <c r="U131" s="46">
        <v>0.87316512020000003</v>
      </c>
      <c r="V131" s="46">
        <v>88.041559230000004</v>
      </c>
      <c r="W131" s="10">
        <f t="shared" si="97"/>
        <v>7.2786706152304622E-3</v>
      </c>
      <c r="X131" s="10">
        <f t="shared" si="97"/>
        <v>6.1581383687374759E-3</v>
      </c>
      <c r="Y131" s="10">
        <f t="shared" si="97"/>
        <v>9.2500635611222459E-2</v>
      </c>
      <c r="Z131" s="10">
        <f t="shared" si="97"/>
        <v>0</v>
      </c>
      <c r="AA131" s="10">
        <f t="shared" si="97"/>
        <v>6.3568019438877771E-2</v>
      </c>
      <c r="AB131" s="10">
        <f t="shared" si="97"/>
        <v>1.0941751655310623E-2</v>
      </c>
      <c r="AC131" s="10">
        <f t="shared" si="97"/>
        <v>8.2697864629258534E-3</v>
      </c>
      <c r="AD131" s="10">
        <f t="shared" si="97"/>
        <v>2.86405141482966E-2</v>
      </c>
      <c r="AE131" s="10">
        <f t="shared" si="97"/>
        <v>1.7498299002004013E-2</v>
      </c>
      <c r="AF131" s="10">
        <f t="shared" si="97"/>
        <v>1.7643599044088181</v>
      </c>
      <c r="AG131">
        <f t="shared" si="75"/>
        <v>1.8539107150219847</v>
      </c>
      <c r="AH131">
        <f t="shared" si="75"/>
        <v>1.5685060239573612</v>
      </c>
      <c r="AI131">
        <f t="shared" si="75"/>
        <v>23.56033520010573</v>
      </c>
      <c r="AJ131">
        <f t="shared" si="75"/>
        <v>0</v>
      </c>
      <c r="AK131">
        <f t="shared" si="75"/>
        <v>16.191065456906909</v>
      </c>
      <c r="AL131">
        <f t="shared" si="73"/>
        <v>2.7869142192592022</v>
      </c>
      <c r="AM131">
        <f t="shared" si="73"/>
        <v>2.106352457065618</v>
      </c>
      <c r="AN131">
        <f t="shared" si="73"/>
        <v>7.2948700209295874</v>
      </c>
      <c r="AO131">
        <f t="shared" si="73"/>
        <v>4.4568968331377912</v>
      </c>
      <c r="AP131">
        <f t="shared" si="73"/>
        <v>449.39054187920618</v>
      </c>
    </row>
    <row r="132" spans="1:42" customFormat="1">
      <c r="A132" s="12"/>
      <c r="B132" s="10" t="s">
        <v>139</v>
      </c>
      <c r="C132" s="12" t="s">
        <v>288</v>
      </c>
      <c r="D132" s="12">
        <v>2</v>
      </c>
      <c r="E132" s="12">
        <v>1</v>
      </c>
      <c r="F132" s="12" t="s">
        <v>151</v>
      </c>
      <c r="G132" s="41" t="s">
        <v>33</v>
      </c>
      <c r="H132" s="67">
        <f>SUM(H130:H131)</f>
        <v>2172.3399999999997</v>
      </c>
      <c r="I132" s="68">
        <v>267958.5543357592</v>
      </c>
      <c r="J132" s="69"/>
      <c r="K132" s="65"/>
      <c r="L132" s="66"/>
      <c r="M132" s="42">
        <f t="shared" ref="M132:AF132" si="98">(M130*$J130)+(M131*$J131)</f>
        <v>0.38798091740630064</v>
      </c>
      <c r="N132" s="42">
        <f t="shared" si="98"/>
        <v>0.30435541692900009</v>
      </c>
      <c r="O132" s="42">
        <f t="shared" si="98"/>
        <v>4.5665001835572845</v>
      </c>
      <c r="P132" s="42">
        <f t="shared" si="98"/>
        <v>3.9472861351220346E-3</v>
      </c>
      <c r="Q132" s="42">
        <f t="shared" si="98"/>
        <v>3.0931880436338011</v>
      </c>
      <c r="R132" s="42">
        <f t="shared" si="98"/>
        <v>0.53239699080435576</v>
      </c>
      <c r="S132" s="42">
        <f t="shared" si="98"/>
        <v>0.40224163549907022</v>
      </c>
      <c r="T132" s="42">
        <f t="shared" si="98"/>
        <v>1.3982248240414807</v>
      </c>
      <c r="U132" s="42">
        <f t="shared" si="98"/>
        <v>0.87458032480312398</v>
      </c>
      <c r="V132" s="42">
        <f t="shared" si="98"/>
        <v>87.16709886344276</v>
      </c>
      <c r="W132" s="42">
        <f t="shared" si="98"/>
        <v>7.775168685497008E-3</v>
      </c>
      <c r="X132" s="42">
        <f t="shared" si="98"/>
        <v>6.0993069524849734E-3</v>
      </c>
      <c r="Y132" s="42">
        <f t="shared" si="98"/>
        <v>9.1513029730606918E-2</v>
      </c>
      <c r="Z132" s="42">
        <f t="shared" si="98"/>
        <v>7.9103930563567858E-5</v>
      </c>
      <c r="AA132" s="42">
        <f t="shared" si="98"/>
        <v>6.1987736345366765E-2</v>
      </c>
      <c r="AB132" s="42">
        <f t="shared" si="98"/>
        <v>1.0669278372832781E-2</v>
      </c>
      <c r="AC132" s="42">
        <f t="shared" si="98"/>
        <v>8.0609546192198459E-3</v>
      </c>
      <c r="AD132" s="42">
        <f t="shared" si="98"/>
        <v>2.8020537555941503E-2</v>
      </c>
      <c r="AE132" s="42">
        <f t="shared" si="98"/>
        <v>1.7526659815693874E-2</v>
      </c>
      <c r="AF132" s="42">
        <f t="shared" si="98"/>
        <v>1.7468356485659875</v>
      </c>
      <c r="AG132">
        <f t="shared" si="75"/>
        <v>2.0834229606824435</v>
      </c>
      <c r="AH132">
        <f t="shared" si="75"/>
        <v>1.6343614734379186</v>
      </c>
      <c r="AI132">
        <f t="shared" si="75"/>
        <v>24.521699149498783</v>
      </c>
      <c r="AJ132">
        <f t="shared" si="75"/>
        <v>2.1196574876089919E-2</v>
      </c>
      <c r="AK132">
        <f t="shared" si="75"/>
        <v>16.610144217650674</v>
      </c>
      <c r="AL132">
        <f t="shared" si="73"/>
        <v>2.8589244085900534</v>
      </c>
      <c r="AM132">
        <f t="shared" si="73"/>
        <v>2.16000174633231</v>
      </c>
      <c r="AN132">
        <f t="shared" si="73"/>
        <v>7.508342735200932</v>
      </c>
      <c r="AO132">
        <f t="shared" si="73"/>
        <v>4.6964184265479743</v>
      </c>
      <c r="AP132">
        <f t="shared" si="73"/>
        <v>468.07955505191035</v>
      </c>
    </row>
    <row r="133" spans="1:42" customFormat="1">
      <c r="A133" s="12">
        <v>35</v>
      </c>
      <c r="B133" s="10" t="s">
        <v>139</v>
      </c>
      <c r="C133" s="12" t="s">
        <v>288</v>
      </c>
      <c r="D133" s="12">
        <v>2</v>
      </c>
      <c r="E133" s="12">
        <v>1</v>
      </c>
      <c r="F133" s="12" t="s">
        <v>162</v>
      </c>
      <c r="G133" s="12" t="s">
        <v>146</v>
      </c>
      <c r="H133" s="63">
        <v>57.93</v>
      </c>
      <c r="I133" s="64">
        <v>50815.789473684214</v>
      </c>
      <c r="J133" s="12">
        <f>H133/H135</f>
        <v>3.5160873286112268E-2</v>
      </c>
      <c r="K133" s="65">
        <v>1.0000000000001564E-3</v>
      </c>
      <c r="L133" s="66">
        <f t="shared" si="54"/>
        <v>4.9949999999999992</v>
      </c>
      <c r="M133" s="12">
        <v>0.6999761108</v>
      </c>
      <c r="N133" s="12">
        <v>0.2080763175</v>
      </c>
      <c r="O133" s="12">
        <v>3.4873954039999999</v>
      </c>
      <c r="P133" s="12">
        <v>1.7427658370000002E-2</v>
      </c>
      <c r="Q133" s="12">
        <v>2.5853044760000001</v>
      </c>
      <c r="R133" s="12">
        <v>0.39581458320000001</v>
      </c>
      <c r="S133" s="12">
        <v>0.49603883780000002</v>
      </c>
      <c r="T133" s="12">
        <v>1.729231325</v>
      </c>
      <c r="U133" s="12">
        <v>0.80260036339999996</v>
      </c>
      <c r="V133" s="12">
        <v>45.460033549999999</v>
      </c>
      <c r="W133" s="10">
        <f t="shared" ref="W133:AF134" si="99">M133*0.1/$L133</f>
        <v>1.4013535751751755E-2</v>
      </c>
      <c r="X133" s="10">
        <f t="shared" si="99"/>
        <v>4.1656920420420429E-3</v>
      </c>
      <c r="Y133" s="10">
        <f t="shared" si="99"/>
        <v>6.9817725805805822E-2</v>
      </c>
      <c r="Z133" s="10">
        <f t="shared" si="99"/>
        <v>3.4890206946946957E-4</v>
      </c>
      <c r="AA133" s="10">
        <f t="shared" si="99"/>
        <v>5.1757847367367382E-2</v>
      </c>
      <c r="AB133" s="10">
        <f t="shared" si="99"/>
        <v>7.9242158798798826E-3</v>
      </c>
      <c r="AC133" s="10">
        <f t="shared" si="99"/>
        <v>9.9307074634634659E-3</v>
      </c>
      <c r="AD133" s="10">
        <f t="shared" si="99"/>
        <v>3.4619245745745757E-2</v>
      </c>
      <c r="AE133" s="10">
        <f t="shared" si="99"/>
        <v>1.6068075343343348E-2</v>
      </c>
      <c r="AF133" s="10">
        <f t="shared" si="99"/>
        <v>0.91011078178178184</v>
      </c>
      <c r="AG133">
        <f t="shared" si="75"/>
        <v>0.71210888254296423</v>
      </c>
      <c r="AH133">
        <f t="shared" si="75"/>
        <v>0.21168292982061016</v>
      </c>
      <c r="AI133">
        <f t="shared" si="75"/>
        <v>3.5478428560792383</v>
      </c>
      <c r="AJ133">
        <f t="shared" si="75"/>
        <v>1.7729734109093311E-2</v>
      </c>
      <c r="AK133">
        <f t="shared" si="75"/>
        <v>2.6301158754312213</v>
      </c>
      <c r="AL133">
        <f t="shared" si="73"/>
        <v>0.40267528589600143</v>
      </c>
      <c r="AM133">
        <f t="shared" si="73"/>
        <v>0.50463673978810397</v>
      </c>
      <c r="AN133">
        <f t="shared" si="73"/>
        <v>1.7592043035535541</v>
      </c>
      <c r="AO133">
        <f t="shared" si="73"/>
        <v>0.81651193389463173</v>
      </c>
      <c r="AP133">
        <f t="shared" si="73"/>
        <v>46.247997884753183</v>
      </c>
    </row>
    <row r="134" spans="1:42" customFormat="1">
      <c r="A134" s="12">
        <v>56</v>
      </c>
      <c r="B134" s="10" t="s">
        <v>139</v>
      </c>
      <c r="C134" s="12" t="s">
        <v>288</v>
      </c>
      <c r="D134" s="12">
        <v>2</v>
      </c>
      <c r="E134" s="12">
        <v>1</v>
      </c>
      <c r="F134" s="12" t="s">
        <v>163</v>
      </c>
      <c r="G134" s="12" t="s">
        <v>148</v>
      </c>
      <c r="H134" s="63">
        <v>1589.64</v>
      </c>
      <c r="I134" s="64">
        <v>196082.39792771681</v>
      </c>
      <c r="J134" s="12">
        <f>H134/H135</f>
        <v>0.96483912671388772</v>
      </c>
      <c r="K134" s="65">
        <v>1.0000000000001564E-3</v>
      </c>
      <c r="L134" s="66">
        <f t="shared" si="54"/>
        <v>4.9949999999999992</v>
      </c>
      <c r="M134" s="46">
        <v>0.20458917870000001</v>
      </c>
      <c r="N134" s="46">
        <v>0.26187666580000002</v>
      </c>
      <c r="O134" s="46">
        <v>4.3113402220000001</v>
      </c>
      <c r="P134" s="46">
        <v>0</v>
      </c>
      <c r="Q134" s="46">
        <v>4.8191372980000002</v>
      </c>
      <c r="R134" s="46">
        <v>0.53295360110000001</v>
      </c>
      <c r="S134" s="46">
        <v>0.75849177050000005</v>
      </c>
      <c r="T134" s="46">
        <v>2.3427429970000002</v>
      </c>
      <c r="U134" s="46">
        <v>0.92791329339999995</v>
      </c>
      <c r="V134" s="46">
        <v>68.284798640000005</v>
      </c>
      <c r="W134" s="10">
        <f t="shared" si="99"/>
        <v>4.0958794534534547E-3</v>
      </c>
      <c r="X134" s="10">
        <f t="shared" si="99"/>
        <v>5.2427760920920937E-3</v>
      </c>
      <c r="Y134" s="10">
        <f t="shared" si="99"/>
        <v>8.6313117557557578E-2</v>
      </c>
      <c r="Z134" s="10">
        <f t="shared" si="99"/>
        <v>0</v>
      </c>
      <c r="AA134" s="10">
        <f t="shared" si="99"/>
        <v>9.6479225185185202E-2</v>
      </c>
      <c r="AB134" s="10">
        <f t="shared" si="99"/>
        <v>1.0669741763763766E-2</v>
      </c>
      <c r="AC134" s="10">
        <f t="shared" si="99"/>
        <v>1.5185020430430435E-2</v>
      </c>
      <c r="AD134" s="10">
        <f t="shared" si="99"/>
        <v>4.6901761701701711E-2</v>
      </c>
      <c r="AE134" s="10">
        <f t="shared" si="99"/>
        <v>1.8576842710710716E-2</v>
      </c>
      <c r="AF134" s="10">
        <f t="shared" si="99"/>
        <v>1.3670630358358362</v>
      </c>
      <c r="AG134">
        <f t="shared" si="75"/>
        <v>0.80312986485601956</v>
      </c>
      <c r="AH134">
        <f t="shared" si="75"/>
        <v>1.0280161079355221</v>
      </c>
      <c r="AI134">
        <f t="shared" si="75"/>
        <v>16.924483063302805</v>
      </c>
      <c r="AJ134">
        <f t="shared" si="75"/>
        <v>0</v>
      </c>
      <c r="AK134">
        <f t="shared" si="75"/>
        <v>18.91787782451928</v>
      </c>
      <c r="AL134">
        <f t="shared" si="73"/>
        <v>2.0921485503083059</v>
      </c>
      <c r="AM134">
        <f t="shared" si="73"/>
        <v>2.9775152185801703</v>
      </c>
      <c r="AN134">
        <f t="shared" si="73"/>
        <v>9.1966099015040239</v>
      </c>
      <c r="AO134">
        <f t="shared" si="73"/>
        <v>3.642591864642184</v>
      </c>
      <c r="AP134">
        <f t="shared" si="73"/>
        <v>268.05699818503501</v>
      </c>
    </row>
    <row r="135" spans="1:42" customFormat="1">
      <c r="A135" s="12"/>
      <c r="B135" s="10" t="s">
        <v>139</v>
      </c>
      <c r="C135" s="12" t="s">
        <v>288</v>
      </c>
      <c r="D135" s="12">
        <v>2</v>
      </c>
      <c r="E135" s="12">
        <v>1</v>
      </c>
      <c r="F135" s="12" t="s">
        <v>163</v>
      </c>
      <c r="G135" s="41" t="s">
        <v>33</v>
      </c>
      <c r="H135" s="67">
        <f>SUM(H133:H134)</f>
        <v>1647.5700000000002</v>
      </c>
      <c r="I135" s="68">
        <v>203228.0745035155</v>
      </c>
      <c r="J135" s="69"/>
      <c r="K135" s="65"/>
      <c r="L135" s="66"/>
      <c r="M135" s="42">
        <f t="shared" ref="M135:AF135" si="100">(M133*$J133)+(M134*$J134)</f>
        <v>0.22200741584716399</v>
      </c>
      <c r="N135" s="42">
        <f t="shared" si="100"/>
        <v>0.25998499857067497</v>
      </c>
      <c r="O135" s="42">
        <f t="shared" si="100"/>
        <v>4.2823696026595535</v>
      </c>
      <c r="P135" s="42">
        <f t="shared" si="100"/>
        <v>6.1277168762122398E-4</v>
      </c>
      <c r="Q135" s="42">
        <f t="shared" si="100"/>
        <v>4.7405937852033002</v>
      </c>
      <c r="R135" s="42">
        <f t="shared" si="100"/>
        <v>0.52813167346903622</v>
      </c>
      <c r="S135" s="42">
        <f t="shared" si="100"/>
        <v>0.74926369618976674</v>
      </c>
      <c r="T135" s="42">
        <f t="shared" si="100"/>
        <v>2.3211713908412577</v>
      </c>
      <c r="U135" s="42">
        <f t="shared" si="100"/>
        <v>0.92350718134715848</v>
      </c>
      <c r="V135" s="42">
        <f t="shared" si="100"/>
        <v>67.482259966885238</v>
      </c>
      <c r="W135" s="42">
        <f t="shared" si="100"/>
        <v>4.4445929098531345E-3</v>
      </c>
      <c r="X135" s="42">
        <f t="shared" si="100"/>
        <v>5.2049048762897914E-3</v>
      </c>
      <c r="Y135" s="42">
        <f t="shared" si="100"/>
        <v>8.5733125178369451E-2</v>
      </c>
      <c r="Z135" s="42">
        <f t="shared" si="100"/>
        <v>1.226770145387836E-5</v>
      </c>
      <c r="AA135" s="42">
        <f t="shared" si="100"/>
        <v>9.4906782486552557E-2</v>
      </c>
      <c r="AB135" s="42">
        <f t="shared" si="100"/>
        <v>1.0573206676056782E-2</v>
      </c>
      <c r="AC135" s="42">
        <f t="shared" si="100"/>
        <v>1.5000274197993331E-2</v>
      </c>
      <c r="AD135" s="42">
        <f t="shared" si="100"/>
        <v>4.6469897714539694E-2</v>
      </c>
      <c r="AE135" s="42">
        <f t="shared" si="100"/>
        <v>1.8488632259202376E-2</v>
      </c>
      <c r="AF135" s="42">
        <f t="shared" si="100"/>
        <v>1.3509961955332381</v>
      </c>
      <c r="AG135">
        <f t="shared" si="75"/>
        <v>0.90326605902142953</v>
      </c>
      <c r="AH135">
        <f t="shared" si="75"/>
        <v>1.0577827959823327</v>
      </c>
      <c r="AI135">
        <f t="shared" si="75"/>
        <v>17.423377951168888</v>
      </c>
      <c r="AJ135">
        <f t="shared" si="75"/>
        <v>2.4931413450556767E-3</v>
      </c>
      <c r="AK135">
        <f t="shared" si="75"/>
        <v>19.287722662066045</v>
      </c>
      <c r="AL135">
        <f t="shared" si="73"/>
        <v>2.1487724341027352</v>
      </c>
      <c r="AM135">
        <f t="shared" si="73"/>
        <v>3.0484768422829496</v>
      </c>
      <c r="AN135">
        <f t="shared" si="73"/>
        <v>9.4439878349012183</v>
      </c>
      <c r="AO135">
        <f t="shared" si="73"/>
        <v>3.7574091342412808</v>
      </c>
      <c r="AP135">
        <f t="shared" si="73"/>
        <v>274.56035547979491</v>
      </c>
    </row>
    <row r="136" spans="1:42" customFormat="1">
      <c r="A136" s="57">
        <v>121</v>
      </c>
      <c r="B136" s="57" t="s">
        <v>139</v>
      </c>
      <c r="C136" s="12" t="s">
        <v>288</v>
      </c>
      <c r="D136" s="57">
        <v>2</v>
      </c>
      <c r="E136" s="57">
        <v>1</v>
      </c>
      <c r="F136" s="57"/>
      <c r="G136" s="57" t="s">
        <v>152</v>
      </c>
      <c r="H136" s="70">
        <v>200.58</v>
      </c>
      <c r="I136" s="71">
        <v>24543.648698655485</v>
      </c>
      <c r="J136" s="57">
        <f>H136/H138</f>
        <v>0.64709488014969185</v>
      </c>
      <c r="K136" s="72">
        <v>5.4000000000000974E-3</v>
      </c>
      <c r="L136" s="73">
        <f t="shared" si="54"/>
        <v>4.9729999999999999</v>
      </c>
      <c r="M136" s="76">
        <v>2.497520052</v>
      </c>
      <c r="N136" s="76">
        <v>0.57789245739999995</v>
      </c>
      <c r="O136" s="76">
        <v>8.4751799069999993</v>
      </c>
      <c r="P136" s="76">
        <v>2.5284804030000001</v>
      </c>
      <c r="Q136" s="76">
        <v>6.3449704039999997</v>
      </c>
      <c r="R136" s="76">
        <v>1.108092544</v>
      </c>
      <c r="S136" s="76">
        <v>2.8707010689999999</v>
      </c>
      <c r="T136" s="76">
        <v>3.620557512</v>
      </c>
      <c r="U136" s="76">
        <v>5.9617891160000003</v>
      </c>
      <c r="V136" s="76">
        <v>84.025797789999999</v>
      </c>
      <c r="W136" s="57">
        <f t="shared" ref="W136:AF137" si="101">M136*0.1/$L136</f>
        <v>5.0221597667403986E-2</v>
      </c>
      <c r="X136" s="57">
        <f t="shared" si="101"/>
        <v>1.1620600390106576E-2</v>
      </c>
      <c r="Y136" s="57">
        <f t="shared" si="101"/>
        <v>0.17042388713050474</v>
      </c>
      <c r="Z136" s="57">
        <f t="shared" si="101"/>
        <v>5.0844166559420881E-2</v>
      </c>
      <c r="AA136" s="57">
        <f t="shared" si="101"/>
        <v>0.12758838536094913</v>
      </c>
      <c r="AB136" s="57">
        <f t="shared" si="101"/>
        <v>2.2282174622964005E-2</v>
      </c>
      <c r="AC136" s="57">
        <f t="shared" si="101"/>
        <v>5.7725740378041429E-2</v>
      </c>
      <c r="AD136" s="57">
        <f t="shared" si="101"/>
        <v>7.2804293424492253E-2</v>
      </c>
      <c r="AE136" s="57">
        <f t="shared" si="101"/>
        <v>0.11988315133722101</v>
      </c>
      <c r="AF136" s="57">
        <f t="shared" si="101"/>
        <v>1.689640011864066</v>
      </c>
      <c r="AG136">
        <f t="shared" si="75"/>
        <v>1.2326212502339793</v>
      </c>
      <c r="AH136">
        <f t="shared" si="75"/>
        <v>0.28521193364223468</v>
      </c>
      <c r="AI136">
        <f t="shared" si="75"/>
        <v>4.1828240155904224</v>
      </c>
      <c r="AJ136">
        <f t="shared" si="75"/>
        <v>1.247901362410353</v>
      </c>
      <c r="AK136">
        <f t="shared" si="75"/>
        <v>3.1314845083278136</v>
      </c>
      <c r="AL136">
        <f t="shared" si="73"/>
        <v>0.54688586618812474</v>
      </c>
      <c r="AM136">
        <f t="shared" si="73"/>
        <v>1.4168002927084409</v>
      </c>
      <c r="AN136">
        <f t="shared" si="73"/>
        <v>1.7868830015645714</v>
      </c>
      <c r="AO136">
        <f t="shared" si="73"/>
        <v>2.9423699513085029</v>
      </c>
      <c r="AP136">
        <f t="shared" si="73"/>
        <v>41.469930878383721</v>
      </c>
    </row>
    <row r="137" spans="1:42" customFormat="1">
      <c r="A137" s="57">
        <v>122</v>
      </c>
      <c r="B137" s="57" t="s">
        <v>139</v>
      </c>
      <c r="C137" s="12" t="s">
        <v>288</v>
      </c>
      <c r="D137" s="57">
        <v>2</v>
      </c>
      <c r="E137" s="57">
        <v>1</v>
      </c>
      <c r="F137" s="57"/>
      <c r="G137" s="80" t="s">
        <v>153</v>
      </c>
      <c r="H137" s="70">
        <v>109.39</v>
      </c>
      <c r="I137" s="71">
        <v>13385.331195263352</v>
      </c>
      <c r="J137" s="57">
        <f>H137/H138</f>
        <v>0.35290511985030809</v>
      </c>
      <c r="K137" s="72">
        <v>5.4000000000000974E-3</v>
      </c>
      <c r="L137" s="73">
        <f t="shared" si="54"/>
        <v>4.9729999999999999</v>
      </c>
      <c r="M137" s="76">
        <v>2.3123573730000002</v>
      </c>
      <c r="N137" s="76">
        <v>0.5687600934</v>
      </c>
      <c r="O137" s="76">
        <v>7.3290598410000003</v>
      </c>
      <c r="P137" s="76">
        <v>1.4716378990000001</v>
      </c>
      <c r="Q137" s="76">
        <v>4.4805974109999998</v>
      </c>
      <c r="R137" s="76">
        <v>0.84113563260000002</v>
      </c>
      <c r="S137" s="76">
        <v>1.9076967600000001</v>
      </c>
      <c r="T137" s="76">
        <v>2.2683628809999998</v>
      </c>
      <c r="U137" s="76">
        <v>3.9348434650000002</v>
      </c>
      <c r="V137" s="76">
        <v>107.5634189</v>
      </c>
      <c r="W137" s="57">
        <f t="shared" si="101"/>
        <v>4.649823794490248E-2</v>
      </c>
      <c r="X137" s="57">
        <f t="shared" si="101"/>
        <v>1.1436961459883372E-2</v>
      </c>
      <c r="Y137" s="57">
        <f t="shared" si="101"/>
        <v>0.14737703279710437</v>
      </c>
      <c r="Z137" s="57">
        <f t="shared" si="101"/>
        <v>2.9592557792077218E-2</v>
      </c>
      <c r="AA137" s="57">
        <f t="shared" si="101"/>
        <v>9.0098480012065163E-2</v>
      </c>
      <c r="AB137" s="57">
        <f t="shared" si="101"/>
        <v>1.6914048513975471E-2</v>
      </c>
      <c r="AC137" s="57">
        <f t="shared" si="101"/>
        <v>3.8361085059320336E-2</v>
      </c>
      <c r="AD137" s="57">
        <f t="shared" si="101"/>
        <v>4.561357090287553E-2</v>
      </c>
      <c r="AE137" s="57">
        <f t="shared" si="101"/>
        <v>7.9124139654132328E-2</v>
      </c>
      <c r="AF137" s="57">
        <f t="shared" si="101"/>
        <v>2.162948298813594</v>
      </c>
      <c r="AG137">
        <f t="shared" si="75"/>
        <v>0.62239431488868124</v>
      </c>
      <c r="AH137">
        <f t="shared" si="75"/>
        <v>0.15308751700800158</v>
      </c>
      <c r="AI137">
        <f t="shared" si="75"/>
        <v>1.9726903945644312</v>
      </c>
      <c r="AJ137">
        <f t="shared" si="75"/>
        <v>0.39610618696192479</v>
      </c>
      <c r="AK137">
        <f t="shared" si="75"/>
        <v>1.2059979951513073</v>
      </c>
      <c r="AL137">
        <f t="shared" si="73"/>
        <v>0.22640014121231361</v>
      </c>
      <c r="AM137">
        <f t="shared" si="73"/>
        <v>0.51347582852867135</v>
      </c>
      <c r="AN137">
        <f t="shared" si="73"/>
        <v>0.6105527535336166</v>
      </c>
      <c r="AO137">
        <f t="shared" si="73"/>
        <v>1.0591028148108315</v>
      </c>
      <c r="AP137">
        <f t="shared" si="73"/>
        <v>28.951779337851395</v>
      </c>
    </row>
    <row r="138" spans="1:42" customFormat="1">
      <c r="A138" s="57"/>
      <c r="B138" s="57" t="s">
        <v>139</v>
      </c>
      <c r="C138" s="12" t="s">
        <v>288</v>
      </c>
      <c r="D138" s="57">
        <v>2</v>
      </c>
      <c r="E138" s="57">
        <v>1</v>
      </c>
      <c r="F138" s="57"/>
      <c r="G138" s="60" t="s">
        <v>154</v>
      </c>
      <c r="H138" s="60">
        <f>H136+H137</f>
        <v>309.97000000000003</v>
      </c>
      <c r="I138" s="75">
        <v>37928.97989391884</v>
      </c>
      <c r="J138" s="57"/>
      <c r="K138" s="72"/>
      <c r="L138" s="73"/>
      <c r="M138" s="61">
        <f t="shared" ref="M138:AF138" si="102">(M136*$J136)+(M137*$J137)</f>
        <v>2.4321751945757009</v>
      </c>
      <c r="N138" s="61">
        <f t="shared" si="102"/>
        <v>0.57466959938806328</v>
      </c>
      <c r="O138" s="61">
        <f t="shared" si="102"/>
        <v>8.0707082677454256</v>
      </c>
      <c r="P138" s="61">
        <f t="shared" si="102"/>
        <v>2.1555152724629805</v>
      </c>
      <c r="Q138" s="61">
        <f t="shared" si="102"/>
        <v>5.6870236294596559</v>
      </c>
      <c r="R138" s="61">
        <f t="shared" si="102"/>
        <v>1.0138820831875148</v>
      </c>
      <c r="S138" s="61">
        <f t="shared" si="102"/>
        <v>2.5308519179159918</v>
      </c>
      <c r="T138" s="61">
        <f t="shared" si="102"/>
        <v>3.1433611036860016</v>
      </c>
      <c r="U138" s="61">
        <f t="shared" si="102"/>
        <v>5.2464696181037844</v>
      </c>
      <c r="V138" s="61">
        <f t="shared" si="102"/>
        <v>92.332344788815689</v>
      </c>
      <c r="W138" s="61">
        <f t="shared" si="102"/>
        <v>4.8907604958288782E-2</v>
      </c>
      <c r="X138" s="61">
        <f t="shared" si="102"/>
        <v>1.1555793271426973E-2</v>
      </c>
      <c r="Y138" s="61">
        <f t="shared" si="102"/>
        <v>0.16229053423980347</v>
      </c>
      <c r="Z138" s="61">
        <f t="shared" si="102"/>
        <v>4.3344365020369605E-2</v>
      </c>
      <c r="AA138" s="61">
        <f t="shared" si="102"/>
        <v>0.11435800582062453</v>
      </c>
      <c r="AB138" s="61">
        <f t="shared" si="102"/>
        <v>2.0387735435099839E-2</v>
      </c>
      <c r="AC138" s="61">
        <f t="shared" si="102"/>
        <v>5.0891854371928252E-2</v>
      </c>
      <c r="AD138" s="61">
        <f t="shared" si="102"/>
        <v>6.3208548234184619E-2</v>
      </c>
      <c r="AE138" s="61">
        <f t="shared" si="102"/>
        <v>0.10549908743422048</v>
      </c>
      <c r="AF138" s="61">
        <f t="shared" si="102"/>
        <v>1.8566729295961331</v>
      </c>
      <c r="AG138">
        <f t="shared" si="75"/>
        <v>1.8550155651226605</v>
      </c>
      <c r="AH138">
        <f t="shared" si="75"/>
        <v>0.43829945065023629</v>
      </c>
      <c r="AI138">
        <f t="shared" si="75"/>
        <v>6.1555144101548533</v>
      </c>
      <c r="AJ138">
        <f t="shared" si="75"/>
        <v>1.6440075493722777</v>
      </c>
      <c r="AK138">
        <f t="shared" si="75"/>
        <v>4.3374825034791211</v>
      </c>
      <c r="AL138">
        <f t="shared" si="73"/>
        <v>0.77328600740043851</v>
      </c>
      <c r="AM138">
        <f t="shared" si="73"/>
        <v>1.9302761212371125</v>
      </c>
      <c r="AN138">
        <f t="shared" si="73"/>
        <v>2.3974357550981877</v>
      </c>
      <c r="AO138">
        <f t="shared" si="73"/>
        <v>4.0014727661193348</v>
      </c>
      <c r="AP138">
        <f t="shared" si="73"/>
        <v>70.421710216235127</v>
      </c>
    </row>
    <row r="139" spans="1:42" customFormat="1">
      <c r="A139" s="12">
        <v>36</v>
      </c>
      <c r="B139" s="10" t="s">
        <v>139</v>
      </c>
      <c r="C139" s="12" t="s">
        <v>288</v>
      </c>
      <c r="D139" s="12">
        <v>2</v>
      </c>
      <c r="E139" s="12">
        <v>2</v>
      </c>
      <c r="F139" s="12" t="s">
        <v>164</v>
      </c>
      <c r="G139" s="12" t="s">
        <v>165</v>
      </c>
      <c r="H139" s="63">
        <v>19.850000000000001</v>
      </c>
      <c r="I139" s="64">
        <v>17412.280701754389</v>
      </c>
      <c r="J139" s="12">
        <f>H139/H141</f>
        <v>4.813638237505153E-2</v>
      </c>
      <c r="K139" s="65">
        <v>2.5000000000000001E-2</v>
      </c>
      <c r="L139" s="66">
        <f t="shared" si="54"/>
        <v>4.875</v>
      </c>
      <c r="M139" s="12">
        <v>14.134546930000001</v>
      </c>
      <c r="N139" s="12">
        <v>0.33802844970000001</v>
      </c>
      <c r="O139" s="12">
        <v>19.712347269999999</v>
      </c>
      <c r="P139" s="12">
        <v>2.2065865360000001</v>
      </c>
      <c r="Q139" s="12">
        <v>37.94337341</v>
      </c>
      <c r="R139" s="12">
        <v>0.54123915690000002</v>
      </c>
      <c r="S139" s="12">
        <v>0.17410484800000001</v>
      </c>
      <c r="T139" s="12">
        <v>0.94261685760000002</v>
      </c>
      <c r="U139" s="12">
        <v>1.248736582</v>
      </c>
      <c r="V139" s="12">
        <v>49.43236658</v>
      </c>
      <c r="W139" s="10">
        <f t="shared" ref="W139:AF140" si="103">M139*0.1/$L139</f>
        <v>0.28993942420512825</v>
      </c>
      <c r="X139" s="10">
        <f t="shared" si="103"/>
        <v>6.9339169169230774E-3</v>
      </c>
      <c r="Y139" s="10">
        <f t="shared" si="103"/>
        <v>0.40435584143589742</v>
      </c>
      <c r="Z139" s="10">
        <f t="shared" si="103"/>
        <v>4.5263313558974366E-2</v>
      </c>
      <c r="AA139" s="10">
        <f t="shared" si="103"/>
        <v>0.77832560841025644</v>
      </c>
      <c r="AB139" s="10">
        <f t="shared" si="103"/>
        <v>1.1102341680000001E-2</v>
      </c>
      <c r="AC139" s="10">
        <f t="shared" si="103"/>
        <v>3.5713814974358974E-3</v>
      </c>
      <c r="AD139" s="10">
        <f t="shared" si="103"/>
        <v>1.9335730412307694E-2</v>
      </c>
      <c r="AE139" s="10">
        <f t="shared" si="103"/>
        <v>2.5615109374358978E-2</v>
      </c>
      <c r="AF139" s="10">
        <f t="shared" si="103"/>
        <v>1.0139972631794871</v>
      </c>
      <c r="AG139">
        <f t="shared" si="75"/>
        <v>5.0485066407647334</v>
      </c>
      <c r="AH139">
        <f t="shared" si="75"/>
        <v>0.120735307720108</v>
      </c>
      <c r="AI139">
        <f t="shared" si="75"/>
        <v>7.0407574144759346</v>
      </c>
      <c r="AJ139">
        <f t="shared" si="75"/>
        <v>0.78813752118038716</v>
      </c>
      <c r="AK139">
        <f t="shared" si="75"/>
        <v>13.552423971003153</v>
      </c>
      <c r="AL139">
        <f t="shared" si="73"/>
        <v>0.1933170897789474</v>
      </c>
      <c r="AM139">
        <f t="shared" si="73"/>
        <v>6.2185897126405772E-2</v>
      </c>
      <c r="AN139">
        <f t="shared" si="73"/>
        <v>0.33667916551255067</v>
      </c>
      <c r="AO139">
        <f t="shared" si="73"/>
        <v>0.44601747463247882</v>
      </c>
      <c r="AP139">
        <f t="shared" si="73"/>
        <v>17.656004977291953</v>
      </c>
    </row>
    <row r="140" spans="1:42" customFormat="1">
      <c r="A140" s="12">
        <v>57</v>
      </c>
      <c r="B140" s="10" t="s">
        <v>139</v>
      </c>
      <c r="C140" s="12" t="s">
        <v>288</v>
      </c>
      <c r="D140" s="12">
        <v>2</v>
      </c>
      <c r="E140" s="12">
        <v>2</v>
      </c>
      <c r="F140" s="12" t="s">
        <v>166</v>
      </c>
      <c r="G140" s="12" t="s">
        <v>148</v>
      </c>
      <c r="H140" s="63">
        <v>392.52000000000004</v>
      </c>
      <c r="I140" s="64">
        <v>48417.41704699643</v>
      </c>
      <c r="J140" s="12">
        <f>H140/H141</f>
        <v>0.95186361762494842</v>
      </c>
      <c r="K140" s="65">
        <v>2.5000000000000001E-2</v>
      </c>
      <c r="L140" s="66">
        <f t="shared" si="54"/>
        <v>4.875</v>
      </c>
      <c r="M140" s="12">
        <v>19.3482509</v>
      </c>
      <c r="N140" s="12">
        <v>0.51652908649999996</v>
      </c>
      <c r="O140" s="12">
        <v>9.5261282650000005</v>
      </c>
      <c r="P140" s="12">
        <v>7.6750216739999999</v>
      </c>
      <c r="Q140" s="12">
        <v>1.789978015</v>
      </c>
      <c r="R140" s="12">
        <v>0.78975668600000004</v>
      </c>
      <c r="S140" s="12">
        <v>0.39780660810000001</v>
      </c>
      <c r="T140" s="12">
        <v>1.0750974040000001</v>
      </c>
      <c r="U140" s="12">
        <v>1.036986859</v>
      </c>
      <c r="V140" s="12">
        <v>78.582628810000003</v>
      </c>
      <c r="W140" s="10">
        <f t="shared" si="103"/>
        <v>0.39688719794871796</v>
      </c>
      <c r="X140" s="10">
        <f t="shared" si="103"/>
        <v>1.059546844102564E-2</v>
      </c>
      <c r="Y140" s="10">
        <f t="shared" si="103"/>
        <v>0.19540775928205131</v>
      </c>
      <c r="Z140" s="10">
        <f t="shared" si="103"/>
        <v>0.15743634203076923</v>
      </c>
      <c r="AA140" s="10">
        <f t="shared" si="103"/>
        <v>3.671749774358974E-2</v>
      </c>
      <c r="AB140" s="10">
        <f t="shared" si="103"/>
        <v>1.6200137148717951E-2</v>
      </c>
      <c r="AC140" s="10">
        <f t="shared" si="103"/>
        <v>8.160135550769233E-3</v>
      </c>
      <c r="AD140" s="10">
        <f t="shared" si="103"/>
        <v>2.2053280082051284E-2</v>
      </c>
      <c r="AE140" s="10">
        <f t="shared" si="103"/>
        <v>2.1271525312820512E-2</v>
      </c>
      <c r="AF140" s="10">
        <f t="shared" si="103"/>
        <v>1.6119513602051283</v>
      </c>
      <c r="AG140">
        <f t="shared" si="75"/>
        <v>19.216252983696904</v>
      </c>
      <c r="AH140">
        <f t="shared" si="75"/>
        <v>0.51300521431742752</v>
      </c>
      <c r="AI140">
        <f t="shared" si="75"/>
        <v>9.4611389753781658</v>
      </c>
      <c r="AJ140">
        <f t="shared" si="75"/>
        <v>7.6226610304573272</v>
      </c>
      <c r="AK140">
        <f t="shared" si="75"/>
        <v>1.7777664011735348</v>
      </c>
      <c r="AL140">
        <f t="shared" si="73"/>
        <v>0.78436879654801672</v>
      </c>
      <c r="AM140">
        <f t="shared" si="73"/>
        <v>0.39509268612161591</v>
      </c>
      <c r="AN140">
        <f t="shared" si="73"/>
        <v>1.0677628589868966</v>
      </c>
      <c r="AO140">
        <f t="shared" si="73"/>
        <v>1.0299123122965719</v>
      </c>
      <c r="AP140">
        <f t="shared" si="73"/>
        <v>78.046521266524863</v>
      </c>
    </row>
    <row r="141" spans="1:42" customFormat="1">
      <c r="A141" s="12"/>
      <c r="B141" s="10" t="s">
        <v>139</v>
      </c>
      <c r="C141" s="12" t="s">
        <v>288</v>
      </c>
      <c r="D141" s="12">
        <v>2</v>
      </c>
      <c r="E141" s="12">
        <v>2</v>
      </c>
      <c r="F141" s="12" t="s">
        <v>144</v>
      </c>
      <c r="G141" s="41" t="s">
        <v>33</v>
      </c>
      <c r="H141" s="67">
        <f>SUM(H139:H140)</f>
        <v>412.37000000000006</v>
      </c>
      <c r="I141" s="68">
        <v>50865.918342173441</v>
      </c>
      <c r="J141" s="69"/>
      <c r="K141" s="65"/>
      <c r="L141" s="66"/>
      <c r="M141" s="42">
        <f t="shared" ref="M141:AF141" si="104">(M139*$J139)+(M140*$J140)</f>
        <v>19.097282052109755</v>
      </c>
      <c r="N141" s="42">
        <f t="shared" si="104"/>
        <v>0.50793671159280496</v>
      </c>
      <c r="O141" s="42">
        <f t="shared" si="104"/>
        <v>10.016455997980696</v>
      </c>
      <c r="P141" s="42">
        <f t="shared" si="104"/>
        <v>7.4117909892040634</v>
      </c>
      <c r="Q141" s="42">
        <f t="shared" si="104"/>
        <v>3.5302716798901468</v>
      </c>
      <c r="R141" s="42">
        <f t="shared" si="104"/>
        <v>0.77779395119233941</v>
      </c>
      <c r="S141" s="42">
        <f t="shared" si="104"/>
        <v>0.38703841463785432</v>
      </c>
      <c r="T141" s="42">
        <f t="shared" si="104"/>
        <v>1.0687202697612339</v>
      </c>
      <c r="U141" s="42">
        <f t="shared" si="104"/>
        <v>1.0471797246341392</v>
      </c>
      <c r="V141" s="42">
        <f t="shared" si="104"/>
        <v>77.179440640963691</v>
      </c>
      <c r="W141" s="42">
        <f t="shared" si="104"/>
        <v>0.39173911901763603</v>
      </c>
      <c r="X141" s="42">
        <f t="shared" si="104"/>
        <v>1.0419214596775486E-2</v>
      </c>
      <c r="Y141" s="42">
        <f t="shared" si="104"/>
        <v>0.20546576406114253</v>
      </c>
      <c r="Z141" s="42">
        <f t="shared" si="104"/>
        <v>0.15203673824008337</v>
      </c>
      <c r="AA141" s="42">
        <f t="shared" si="104"/>
        <v>7.2415829331079942E-2</v>
      </c>
      <c r="AB141" s="42">
        <f t="shared" si="104"/>
        <v>1.595474771676594E-2</v>
      </c>
      <c r="AC141" s="42">
        <f t="shared" si="104"/>
        <v>7.939249531032911E-3</v>
      </c>
      <c r="AD141" s="42">
        <f t="shared" si="104"/>
        <v>2.192246707202531E-2</v>
      </c>
      <c r="AE141" s="42">
        <f t="shared" si="104"/>
        <v>2.1480609736084906E-2</v>
      </c>
      <c r="AF141" s="42">
        <f t="shared" si="104"/>
        <v>1.5831680131479733</v>
      </c>
      <c r="AG141">
        <f t="shared" si="75"/>
        <v>19.926170039386037</v>
      </c>
      <c r="AH141">
        <f t="shared" si="75"/>
        <v>0.52998291886916338</v>
      </c>
      <c r="AI141">
        <f t="shared" si="75"/>
        <v>10.451204776846351</v>
      </c>
      <c r="AJ141">
        <f t="shared" si="75"/>
        <v>7.7334883123304792</v>
      </c>
      <c r="AK141">
        <f t="shared" si="75"/>
        <v>3.6834976614354811</v>
      </c>
      <c r="AL141">
        <f t="shared" si="73"/>
        <v>0.81155289453099444</v>
      </c>
      <c r="AM141">
        <f t="shared" si="73"/>
        <v>0.40383721834365882</v>
      </c>
      <c r="AN141">
        <f t="shared" si="73"/>
        <v>1.1151064199446254</v>
      </c>
      <c r="AO141">
        <f t="shared" si="73"/>
        <v>1.0926309407757906</v>
      </c>
      <c r="AP141">
        <f t="shared" si="73"/>
        <v>80.529294878725779</v>
      </c>
    </row>
    <row r="142" spans="1:42" customFormat="1">
      <c r="A142" s="12">
        <v>37</v>
      </c>
      <c r="B142" s="10" t="s">
        <v>139</v>
      </c>
      <c r="C142" s="12" t="s">
        <v>288</v>
      </c>
      <c r="D142" s="12">
        <v>2</v>
      </c>
      <c r="E142" s="12">
        <v>2</v>
      </c>
      <c r="F142" s="14" t="s">
        <v>217</v>
      </c>
      <c r="G142" s="12" t="s">
        <v>141</v>
      </c>
      <c r="H142" s="63">
        <v>70.540000000000006</v>
      </c>
      <c r="I142" s="64">
        <v>61877.192982456145</v>
      </c>
      <c r="J142" s="12">
        <f>H142/H144</f>
        <v>5.8496699505755145E-2</v>
      </c>
      <c r="K142" s="65">
        <v>1.0000000000000142E-2</v>
      </c>
      <c r="L142" s="66">
        <f t="shared" si="54"/>
        <v>4.9499999999999993</v>
      </c>
      <c r="M142" s="12">
        <v>6.4476020209999998</v>
      </c>
      <c r="N142" s="12">
        <v>0.31809150720000001</v>
      </c>
      <c r="O142" s="12">
        <v>4.6268762800000003</v>
      </c>
      <c r="P142" s="12">
        <v>1.064750493</v>
      </c>
      <c r="Q142" s="12">
        <v>0.75001048810000004</v>
      </c>
      <c r="R142" s="12">
        <v>0.2619640023</v>
      </c>
      <c r="S142" s="12">
        <v>0.43887020599999998</v>
      </c>
      <c r="T142" s="12">
        <v>0.55181041740000003</v>
      </c>
      <c r="U142" s="12">
        <v>0.60452040159999998</v>
      </c>
      <c r="V142" s="12">
        <v>51.382118370000001</v>
      </c>
      <c r="W142" s="10">
        <f t="shared" ref="W142:AF143" si="105">M142*0.1/$L142</f>
        <v>0.13025458628282832</v>
      </c>
      <c r="X142" s="10">
        <f t="shared" si="105"/>
        <v>6.4260910545454568E-3</v>
      </c>
      <c r="Y142" s="10">
        <f t="shared" si="105"/>
        <v>9.3472248080808104E-2</v>
      </c>
      <c r="Z142" s="10">
        <f t="shared" si="105"/>
        <v>2.1510110969696974E-2</v>
      </c>
      <c r="AA142" s="10">
        <f t="shared" si="105"/>
        <v>1.5151727032323236E-2</v>
      </c>
      <c r="AB142" s="10">
        <f t="shared" si="105"/>
        <v>5.2922020666666672E-3</v>
      </c>
      <c r="AC142" s="10">
        <f t="shared" si="105"/>
        <v>8.8660647676767693E-3</v>
      </c>
      <c r="AD142" s="10">
        <f t="shared" si="105"/>
        <v>1.1147685200000004E-2</v>
      </c>
      <c r="AE142" s="10">
        <f t="shared" si="105"/>
        <v>1.2212533365656567E-2</v>
      </c>
      <c r="AF142" s="10">
        <f t="shared" si="105"/>
        <v>1.0380225933333336</v>
      </c>
      <c r="AG142">
        <f t="shared" si="75"/>
        <v>8.0597881722725528</v>
      </c>
      <c r="AH142">
        <f t="shared" si="75"/>
        <v>0.39762847630494436</v>
      </c>
      <c r="AI142">
        <f t="shared" si="75"/>
        <v>5.7838003330001797</v>
      </c>
      <c r="AJ142">
        <f t="shared" si="75"/>
        <v>1.3309852875459864</v>
      </c>
      <c r="AK142">
        <f t="shared" si="75"/>
        <v>0.93754633759656247</v>
      </c>
      <c r="AL142">
        <f t="shared" si="73"/>
        <v>0.32746660858128662</v>
      </c>
      <c r="AM142">
        <f t="shared" si="73"/>
        <v>0.54860720062449075</v>
      </c>
      <c r="AN142">
        <f t="shared" si="73"/>
        <v>0.68978746842807048</v>
      </c>
      <c r="AO142">
        <f t="shared" si="73"/>
        <v>0.75567728387141608</v>
      </c>
      <c r="AP142">
        <f t="shared" si="73"/>
        <v>64.229924327836272</v>
      </c>
    </row>
    <row r="143" spans="1:42" customFormat="1">
      <c r="A143" s="12">
        <v>58</v>
      </c>
      <c r="B143" s="10" t="s">
        <v>139</v>
      </c>
      <c r="C143" s="12" t="s">
        <v>288</v>
      </c>
      <c r="D143" s="12">
        <v>2</v>
      </c>
      <c r="E143" s="12">
        <v>2</v>
      </c>
      <c r="F143" s="14" t="s">
        <v>145</v>
      </c>
      <c r="G143" s="12" t="s">
        <v>148</v>
      </c>
      <c r="H143" s="63">
        <v>1135.3399999999999</v>
      </c>
      <c r="I143" s="64">
        <v>140044.40606882941</v>
      </c>
      <c r="J143" s="12">
        <f>H143/H144</f>
        <v>0.94150330049424491</v>
      </c>
      <c r="K143" s="65">
        <v>1.0000000000000142E-2</v>
      </c>
      <c r="L143" s="66">
        <f t="shared" si="54"/>
        <v>4.9499999999999993</v>
      </c>
      <c r="M143" s="12">
        <v>7.5241713900000002</v>
      </c>
      <c r="N143" s="12">
        <v>0.32274752639999998</v>
      </c>
      <c r="O143" s="12">
        <v>4.4504882459999999</v>
      </c>
      <c r="P143" s="12">
        <v>1.3087951019999999</v>
      </c>
      <c r="Q143" s="12">
        <v>1.3725670510000001</v>
      </c>
      <c r="R143" s="12">
        <v>0.24943873899999999</v>
      </c>
      <c r="S143" s="12">
        <v>0.6271709902</v>
      </c>
      <c r="T143" s="12">
        <v>0.91956673170000003</v>
      </c>
      <c r="U143" s="12">
        <v>0.64416614000000005</v>
      </c>
      <c r="V143" s="12">
        <v>46.643371569999999</v>
      </c>
      <c r="W143" s="10">
        <f t="shared" si="105"/>
        <v>0.15200346242424245</v>
      </c>
      <c r="X143" s="10">
        <f t="shared" si="105"/>
        <v>6.5201520484848494E-3</v>
      </c>
      <c r="Y143" s="10">
        <f t="shared" si="105"/>
        <v>8.9908853454545468E-2</v>
      </c>
      <c r="Z143" s="10">
        <f t="shared" si="105"/>
        <v>2.6440305090909094E-2</v>
      </c>
      <c r="AA143" s="10">
        <f t="shared" si="105"/>
        <v>2.7728627292929301E-2</v>
      </c>
      <c r="AB143" s="10">
        <f t="shared" si="105"/>
        <v>5.0391664444444451E-3</v>
      </c>
      <c r="AC143" s="10">
        <f t="shared" si="105"/>
        <v>1.2670121014141417E-2</v>
      </c>
      <c r="AD143" s="10">
        <f t="shared" si="105"/>
        <v>1.8577105690909094E-2</v>
      </c>
      <c r="AE143" s="10">
        <f t="shared" si="105"/>
        <v>1.3013457373737377E-2</v>
      </c>
      <c r="AF143" s="10">
        <f t="shared" si="105"/>
        <v>0.94229033474747492</v>
      </c>
      <c r="AG143">
        <f t="shared" si="75"/>
        <v>21.287234615608664</v>
      </c>
      <c r="AH143">
        <f t="shared" si="75"/>
        <v>0.91311082110852215</v>
      </c>
      <c r="AI143">
        <f t="shared" si="75"/>
        <v>12.591231982371243</v>
      </c>
      <c r="AJ143">
        <f t="shared" si="75"/>
        <v>3.7028168227350107</v>
      </c>
      <c r="AK143">
        <f t="shared" si="75"/>
        <v>3.8832391403422171</v>
      </c>
      <c r="AL143">
        <f t="shared" si="73"/>
        <v>0.70570707179419723</v>
      </c>
      <c r="AM143">
        <f t="shared" si="73"/>
        <v>1.7743795722456293</v>
      </c>
      <c r="AN143">
        <f t="shared" si="73"/>
        <v>2.6016197329612352</v>
      </c>
      <c r="AO143">
        <f t="shared" si="73"/>
        <v>1.8224619088070797</v>
      </c>
      <c r="AP143">
        <f t="shared" si="73"/>
        <v>131.96249027410857</v>
      </c>
    </row>
    <row r="144" spans="1:42" customFormat="1">
      <c r="A144" s="12"/>
      <c r="B144" s="10" t="s">
        <v>139</v>
      </c>
      <c r="C144" s="12" t="s">
        <v>288</v>
      </c>
      <c r="D144" s="12">
        <v>2</v>
      </c>
      <c r="E144" s="12">
        <v>2</v>
      </c>
      <c r="F144" s="14" t="s">
        <v>145</v>
      </c>
      <c r="G144" s="41" t="s">
        <v>33</v>
      </c>
      <c r="H144" s="67">
        <f>SUM(H142:H143)</f>
        <v>1205.8799999999999</v>
      </c>
      <c r="I144" s="68">
        <v>148745.52855556924</v>
      </c>
      <c r="J144" s="69"/>
      <c r="K144" s="65"/>
      <c r="L144" s="66"/>
      <c r="M144" s="42">
        <f t="shared" ref="M144:AF144" si="106">(M142*$J142)+(M143*$J143)</f>
        <v>7.4611956351245068</v>
      </c>
      <c r="N144" s="42">
        <f t="shared" si="106"/>
        <v>0.32247516464396458</v>
      </c>
      <c r="O144" s="42">
        <f t="shared" si="106"/>
        <v>4.4608063638213098</v>
      </c>
      <c r="P144" s="42">
        <f t="shared" si="106"/>
        <v>1.2945192978413276</v>
      </c>
      <c r="Q144" s="42">
        <f t="shared" si="106"/>
        <v>1.3361495468147031</v>
      </c>
      <c r="R144" s="42">
        <f t="shared" si="106"/>
        <v>0.25017142556349059</v>
      </c>
      <c r="S144" s="42">
        <f t="shared" si="106"/>
        <v>0.6161560158099546</v>
      </c>
      <c r="T144" s="42">
        <f t="shared" si="106"/>
        <v>0.89805420109104894</v>
      </c>
      <c r="U144" s="42">
        <f t="shared" si="106"/>
        <v>0.64184699515413146</v>
      </c>
      <c r="V144" s="42">
        <f t="shared" si="106"/>
        <v>46.920572617593457</v>
      </c>
      <c r="W144" s="42">
        <f t="shared" si="106"/>
        <v>0.15073122495201027</v>
      </c>
      <c r="X144" s="42">
        <f t="shared" si="106"/>
        <v>6.514649790787164E-3</v>
      </c>
      <c r="Y144" s="42">
        <f t="shared" si="106"/>
        <v>9.0117300279218382E-2</v>
      </c>
      <c r="Z144" s="42">
        <f t="shared" si="106"/>
        <v>2.6151905006895508E-2</v>
      </c>
      <c r="AA144" s="42">
        <f t="shared" si="106"/>
        <v>2.6992920137670778E-2</v>
      </c>
      <c r="AB144" s="42">
        <f t="shared" si="106"/>
        <v>5.0539681932018302E-3</v>
      </c>
      <c r="AC144" s="42">
        <f t="shared" si="106"/>
        <v>1.2447596278988983E-2</v>
      </c>
      <c r="AD144" s="42">
        <f t="shared" si="106"/>
        <v>1.8142509112950483E-2</v>
      </c>
      <c r="AE144" s="42">
        <f t="shared" si="106"/>
        <v>1.296660596270973E-2</v>
      </c>
      <c r="AF144" s="42">
        <f t="shared" si="106"/>
        <v>0.94789035591097914</v>
      </c>
      <c r="AG144">
        <f t="shared" si="75"/>
        <v>22.420595725315174</v>
      </c>
      <c r="AH144">
        <f t="shared" si="75"/>
        <v>0.96902502648506528</v>
      </c>
      <c r="AI144">
        <f t="shared" si="75"/>
        <v>13.404545462033285</v>
      </c>
      <c r="AJ144">
        <f t="shared" si="75"/>
        <v>3.8899789329857097</v>
      </c>
      <c r="AK144">
        <f t="shared" si="75"/>
        <v>4.0150761731361087</v>
      </c>
      <c r="AL144">
        <f t="shared" si="73"/>
        <v>0.75175517020084148</v>
      </c>
      <c r="AM144">
        <f t="shared" si="73"/>
        <v>1.8515242877645532</v>
      </c>
      <c r="AN144">
        <f t="shared" si="73"/>
        <v>2.6986171073300511</v>
      </c>
      <c r="AO144">
        <f t="shared" si="73"/>
        <v>1.9287246574950545</v>
      </c>
      <c r="AP144">
        <f t="shared" si="73"/>
        <v>140.99445200270526</v>
      </c>
    </row>
    <row r="145" spans="1:42" customFormat="1">
      <c r="A145" s="12">
        <v>38</v>
      </c>
      <c r="B145" s="10" t="s">
        <v>139</v>
      </c>
      <c r="C145" s="12" t="s">
        <v>288</v>
      </c>
      <c r="D145" s="12">
        <v>2</v>
      </c>
      <c r="E145" s="12">
        <v>2</v>
      </c>
      <c r="F145" s="12" t="s">
        <v>150</v>
      </c>
      <c r="G145" s="12" t="s">
        <v>141</v>
      </c>
      <c r="H145" s="63">
        <v>95.91</v>
      </c>
      <c r="I145" s="64">
        <v>84131.578947368427</v>
      </c>
      <c r="J145" s="12">
        <f>H145/H147</f>
        <v>5.7609485653189817E-2</v>
      </c>
      <c r="K145" s="65">
        <v>2.0000000000001349E-3</v>
      </c>
      <c r="L145" s="66">
        <f t="shared" si="54"/>
        <v>4.9899999999999993</v>
      </c>
      <c r="M145" s="12">
        <v>2.6009988609999999</v>
      </c>
      <c r="N145" s="12">
        <v>0.32890062840000001</v>
      </c>
      <c r="O145" s="12">
        <v>4.4784039839999998</v>
      </c>
      <c r="P145" s="12">
        <v>0.1892391876</v>
      </c>
      <c r="Q145" s="12">
        <v>1.319772505</v>
      </c>
      <c r="R145" s="12">
        <v>0.26300949219999997</v>
      </c>
      <c r="S145" s="12">
        <v>0.24834202359999999</v>
      </c>
      <c r="T145" s="12">
        <v>0.67714120830000002</v>
      </c>
      <c r="U145" s="12">
        <v>0.4552886042</v>
      </c>
      <c r="V145" s="12">
        <v>50.860122920000002</v>
      </c>
      <c r="W145" s="10">
        <f t="shared" ref="W145:AF146" si="107">M145*0.1/$L145</f>
        <v>5.2124225671342693E-2</v>
      </c>
      <c r="X145" s="10">
        <f t="shared" si="107"/>
        <v>6.5911949579158333E-3</v>
      </c>
      <c r="Y145" s="10">
        <f t="shared" si="107"/>
        <v>8.9747574829659338E-2</v>
      </c>
      <c r="Z145" s="10">
        <f t="shared" si="107"/>
        <v>3.7923684889779566E-3</v>
      </c>
      <c r="AA145" s="10">
        <f t="shared" si="107"/>
        <v>2.644834679358718E-2</v>
      </c>
      <c r="AB145" s="10">
        <f t="shared" si="107"/>
        <v>5.2707313066132268E-3</v>
      </c>
      <c r="AC145" s="10">
        <f t="shared" si="107"/>
        <v>4.9767940601202418E-3</v>
      </c>
      <c r="AD145" s="10">
        <f t="shared" si="107"/>
        <v>1.356996409418838E-2</v>
      </c>
      <c r="AE145" s="10">
        <f t="shared" si="107"/>
        <v>9.1240201242484987E-3</v>
      </c>
      <c r="AF145" s="10">
        <f t="shared" si="107"/>
        <v>1.0192409402805613</v>
      </c>
      <c r="AG145">
        <f t="shared" si="75"/>
        <v>4.3852934071390157</v>
      </c>
      <c r="AH145">
        <f t="shared" si="75"/>
        <v>0.55452763895939272</v>
      </c>
      <c r="AI145">
        <f t="shared" si="75"/>
        <v>7.5506051771163403</v>
      </c>
      <c r="AJ145">
        <f t="shared" si="75"/>
        <v>0.31905794892796124</v>
      </c>
      <c r="AK145">
        <f t="shared" si="75"/>
        <v>2.2251411762920585</v>
      </c>
      <c r="AL145">
        <f t="shared" si="73"/>
        <v>0.44343494703269704</v>
      </c>
      <c r="AM145">
        <f t="shared" si="73"/>
        <v>0.41870554237380037</v>
      </c>
      <c r="AN145">
        <f t="shared" si="73"/>
        <v>1.1416625055031646</v>
      </c>
      <c r="AO145">
        <f t="shared" si="73"/>
        <v>0.76761821940059083</v>
      </c>
      <c r="AP145">
        <f t="shared" si="73"/>
        <v>85.750349633604074</v>
      </c>
    </row>
    <row r="146" spans="1:42" customFormat="1">
      <c r="A146" s="12">
        <v>59</v>
      </c>
      <c r="B146" s="10" t="s">
        <v>139</v>
      </c>
      <c r="C146" s="12" t="s">
        <v>288</v>
      </c>
      <c r="D146" s="12">
        <v>2</v>
      </c>
      <c r="E146" s="12">
        <v>2</v>
      </c>
      <c r="F146" s="12" t="s">
        <v>150</v>
      </c>
      <c r="G146" s="12" t="s">
        <v>148</v>
      </c>
      <c r="H146" s="63">
        <v>1568.9199999999998</v>
      </c>
      <c r="I146" s="64">
        <v>193526.58196620204</v>
      </c>
      <c r="J146" s="12">
        <f>H146/H147</f>
        <v>0.94239051434681009</v>
      </c>
      <c r="K146" s="65">
        <v>2.0000000000001349E-3</v>
      </c>
      <c r="L146" s="66">
        <f t="shared" si="54"/>
        <v>4.9899999999999993</v>
      </c>
      <c r="M146" s="12">
        <v>2.590488965</v>
      </c>
      <c r="N146" s="12">
        <v>0.3313170876</v>
      </c>
      <c r="O146" s="12">
        <v>4.8545271569999997</v>
      </c>
      <c r="P146" s="12">
        <v>0.26883468440000002</v>
      </c>
      <c r="Q146" s="12">
        <v>1.1051033320000001</v>
      </c>
      <c r="R146" s="12">
        <v>0.32056533459999997</v>
      </c>
      <c r="S146" s="12">
        <v>0.43856012170000003</v>
      </c>
      <c r="T146" s="12">
        <v>0.90116791009999997</v>
      </c>
      <c r="U146" s="12">
        <v>0.47029789059999999</v>
      </c>
      <c r="V146" s="12">
        <v>53.032164860000002</v>
      </c>
      <c r="W146" s="10">
        <f t="shared" si="107"/>
        <v>5.191360651302606E-2</v>
      </c>
      <c r="X146" s="10">
        <f t="shared" si="107"/>
        <v>6.6396209939879776E-3</v>
      </c>
      <c r="Y146" s="10">
        <f t="shared" si="107"/>
        <v>9.7285113366733483E-2</v>
      </c>
      <c r="Z146" s="10">
        <f t="shared" si="107"/>
        <v>5.3874686252505018E-3</v>
      </c>
      <c r="AA146" s="10">
        <f t="shared" si="107"/>
        <v>2.2146359358717442E-2</v>
      </c>
      <c r="AB146" s="10">
        <f t="shared" si="107"/>
        <v>6.4241550020040089E-3</v>
      </c>
      <c r="AC146" s="10">
        <f t="shared" si="107"/>
        <v>8.7887799939879788E-3</v>
      </c>
      <c r="AD146" s="10">
        <f t="shared" si="107"/>
        <v>1.8059477156312627E-2</v>
      </c>
      <c r="AE146" s="10">
        <f t="shared" si="107"/>
        <v>9.424807426853709E-3</v>
      </c>
      <c r="AF146" s="10">
        <f t="shared" si="107"/>
        <v>1.0627688348697397</v>
      </c>
      <c r="AG146">
        <f t="shared" si="75"/>
        <v>10.046662826004297</v>
      </c>
      <c r="AH146">
        <f t="shared" si="75"/>
        <v>1.2849431565175302</v>
      </c>
      <c r="AI146">
        <f t="shared" si="75"/>
        <v>18.827255466058407</v>
      </c>
      <c r="AJ146">
        <f t="shared" si="75"/>
        <v>1.042618388494883</v>
      </c>
      <c r="AK146">
        <f t="shared" si="75"/>
        <v>4.285909229687797</v>
      </c>
      <c r="AL146">
        <f t="shared" si="73"/>
        <v>1.2432447595589156</v>
      </c>
      <c r="AM146">
        <f t="shared" si="73"/>
        <v>1.7008625518894311</v>
      </c>
      <c r="AN146">
        <f t="shared" si="73"/>
        <v>3.4949888861578886</v>
      </c>
      <c r="AO146">
        <f t="shared" si="73"/>
        <v>1.8239507670086741</v>
      </c>
      <c r="AP146">
        <f t="shared" si="73"/>
        <v>205.67402003254372</v>
      </c>
    </row>
    <row r="147" spans="1:42" customFormat="1">
      <c r="A147" s="12"/>
      <c r="B147" s="10" t="s">
        <v>139</v>
      </c>
      <c r="C147" s="12" t="s">
        <v>288</v>
      </c>
      <c r="D147" s="12">
        <v>2</v>
      </c>
      <c r="E147" s="12">
        <v>2</v>
      </c>
      <c r="F147" s="12" t="s">
        <v>150</v>
      </c>
      <c r="G147" s="41" t="s">
        <v>33</v>
      </c>
      <c r="H147" s="67">
        <f>SUM(H145:H146)</f>
        <v>1664.83</v>
      </c>
      <c r="I147" s="68">
        <v>205357.09880350315</v>
      </c>
      <c r="J147" s="69"/>
      <c r="K147" s="65"/>
      <c r="L147" s="66"/>
      <c r="M147" s="42">
        <f t="shared" ref="M147:AF147" si="108">(M145*$J145)+(M146*$J146)</f>
        <v>2.591094434702828</v>
      </c>
      <c r="N147" s="42">
        <f t="shared" si="108"/>
        <v>0.33117787662838605</v>
      </c>
      <c r="O147" s="42">
        <f t="shared" si="108"/>
        <v>4.8328588944612241</v>
      </c>
      <c r="P147" s="42">
        <f t="shared" si="108"/>
        <v>0.26424922876904189</v>
      </c>
      <c r="Q147" s="42">
        <f t="shared" si="108"/>
        <v>1.1174703126421255</v>
      </c>
      <c r="R147" s="42">
        <f t="shared" si="108"/>
        <v>0.31724957212299987</v>
      </c>
      <c r="S147" s="42">
        <f t="shared" si="108"/>
        <v>0.42760175490653096</v>
      </c>
      <c r="T147" s="42">
        <f t="shared" si="108"/>
        <v>0.8882618470367214</v>
      </c>
      <c r="U147" s="42">
        <f t="shared" si="108"/>
        <v>0.46943321333047455</v>
      </c>
      <c r="V147" s="42">
        <f t="shared" si="108"/>
        <v>52.907034641019443</v>
      </c>
      <c r="W147" s="42">
        <f t="shared" si="108"/>
        <v>5.1925740174405384E-2</v>
      </c>
      <c r="X147" s="42">
        <f t="shared" si="108"/>
        <v>6.6368311949576379E-3</v>
      </c>
      <c r="Y147" s="42">
        <f t="shared" si="108"/>
        <v>9.6850879648521529E-2</v>
      </c>
      <c r="Z147" s="42">
        <f t="shared" si="108"/>
        <v>5.2955757268345069E-3</v>
      </c>
      <c r="AA147" s="42">
        <f t="shared" si="108"/>
        <v>2.2394194642126768E-2</v>
      </c>
      <c r="AB147" s="42">
        <f t="shared" si="108"/>
        <v>6.3577068561723443E-3</v>
      </c>
      <c r="AC147" s="42">
        <f t="shared" si="108"/>
        <v>8.5691734450206638E-3</v>
      </c>
      <c r="AD147" s="42">
        <f t="shared" si="108"/>
        <v>1.7800838617970369E-2</v>
      </c>
      <c r="AE147" s="42">
        <f t="shared" si="108"/>
        <v>9.4074792250596114E-3</v>
      </c>
      <c r="AF147" s="42">
        <f t="shared" si="108"/>
        <v>1.0602612152508908</v>
      </c>
      <c r="AG147">
        <f t="shared" si="75"/>
        <v>10.663319355440398</v>
      </c>
      <c r="AH147">
        <f t="shared" si="75"/>
        <v>1.3629203994450874</v>
      </c>
      <c r="AI147">
        <f t="shared" si="75"/>
        <v>19.889015661187628</v>
      </c>
      <c r="AJ147">
        <f t="shared" si="75"/>
        <v>1.0874840677569868</v>
      </c>
      <c r="AK147">
        <f t="shared" si="75"/>
        <v>4.5988068417481074</v>
      </c>
      <c r="AL147">
        <f t="shared" ref="AL147:AP197" si="109">AB147*$I147/1000</f>
        <v>1.3056002350266935</v>
      </c>
      <c r="AM147">
        <f t="shared" si="109"/>
        <v>1.7597405978134639</v>
      </c>
      <c r="AN147">
        <f t="shared" si="109"/>
        <v>3.6555285748557553</v>
      </c>
      <c r="AO147">
        <f t="shared" si="109"/>
        <v>1.9318926407124697</v>
      </c>
      <c r="AP147">
        <f t="shared" si="109"/>
        <v>217.73216713779951</v>
      </c>
    </row>
    <row r="148" spans="1:42" customFormat="1">
      <c r="A148" s="12">
        <v>120</v>
      </c>
      <c r="B148" s="10" t="s">
        <v>139</v>
      </c>
      <c r="C148" s="12" t="s">
        <v>288</v>
      </c>
      <c r="D148" s="12">
        <v>2</v>
      </c>
      <c r="E148" s="12">
        <v>2</v>
      </c>
      <c r="F148" s="12" t="s">
        <v>66</v>
      </c>
      <c r="G148" s="12" t="s">
        <v>32</v>
      </c>
      <c r="H148" s="63">
        <v>106.03</v>
      </c>
      <c r="I148" s="64">
        <v>93008.771929824565</v>
      </c>
      <c r="J148" s="12">
        <f>H148/H150</f>
        <v>6.3163851904804461E-2</v>
      </c>
      <c r="K148" s="65">
        <v>3.0000000000001137E-3</v>
      </c>
      <c r="L148" s="66">
        <f t="shared" si="54"/>
        <v>4.9849999999999994</v>
      </c>
      <c r="M148" s="46">
        <v>1.4659285900000001</v>
      </c>
      <c r="N148" s="46">
        <v>0.36943696819999999</v>
      </c>
      <c r="O148" s="46">
        <v>5.4218253169999997</v>
      </c>
      <c r="P148" s="46">
        <v>0.2812120004</v>
      </c>
      <c r="Q148" s="46">
        <v>2.1476675709999999</v>
      </c>
      <c r="R148" s="46">
        <v>0.54758573070000005</v>
      </c>
      <c r="S148" s="46">
        <v>0.88299064140000005</v>
      </c>
      <c r="T148" s="46">
        <v>1.296932805</v>
      </c>
      <c r="U148" s="46">
        <v>1.5736072919999999</v>
      </c>
      <c r="V148" s="46">
        <v>62.997986439999998</v>
      </c>
      <c r="W148" s="10">
        <f t="shared" ref="W148:AF149" si="110">M148*0.1/$L148</f>
        <v>2.9406792176529598E-2</v>
      </c>
      <c r="X148" s="10">
        <f t="shared" si="110"/>
        <v>7.410972280842529E-3</v>
      </c>
      <c r="Y148" s="10">
        <f t="shared" si="110"/>
        <v>0.10876279472417252</v>
      </c>
      <c r="Z148" s="10">
        <f t="shared" si="110"/>
        <v>5.6411634984954873E-3</v>
      </c>
      <c r="AA148" s="10">
        <f t="shared" si="110"/>
        <v>4.3082599217652964E-2</v>
      </c>
      <c r="AB148" s="10">
        <f t="shared" si="110"/>
        <v>1.0984668619859582E-2</v>
      </c>
      <c r="AC148" s="10">
        <f t="shared" si="110"/>
        <v>1.771295168304915E-2</v>
      </c>
      <c r="AD148" s="10">
        <f t="shared" si="110"/>
        <v>2.6016706218655972E-2</v>
      </c>
      <c r="AE148" s="10">
        <f t="shared" si="110"/>
        <v>3.1566846379137412E-2</v>
      </c>
      <c r="AF148" s="10">
        <f t="shared" si="110"/>
        <v>1.2637509817452359</v>
      </c>
      <c r="AG148">
        <f t="shared" ref="AG148:AK198" si="111">W148*$I148/1000</f>
        <v>2.7350896267345908</v>
      </c>
      <c r="AH148">
        <f t="shared" si="111"/>
        <v>0.68928543064713454</v>
      </c>
      <c r="AI148">
        <f t="shared" si="111"/>
        <v>10.115893968950887</v>
      </c>
      <c r="AJ148">
        <f t="shared" si="111"/>
        <v>0.52467768925041802</v>
      </c>
      <c r="AK148">
        <f t="shared" si="111"/>
        <v>4.0070596447787228</v>
      </c>
      <c r="AL148">
        <f t="shared" si="109"/>
        <v>1.0216705383892206</v>
      </c>
      <c r="AM148">
        <f t="shared" si="109"/>
        <v>1.6474598832927205</v>
      </c>
      <c r="AN148">
        <f t="shared" si="109"/>
        <v>2.419781895056222</v>
      </c>
      <c r="AO148">
        <f t="shared" si="109"/>
        <v>2.9359936154209998</v>
      </c>
      <c r="AP148">
        <f t="shared" si="109"/>
        <v>117.53992683723455</v>
      </c>
    </row>
    <row r="149" spans="1:42" customFormat="1">
      <c r="A149" s="12">
        <v>109</v>
      </c>
      <c r="B149" s="10" t="s">
        <v>139</v>
      </c>
      <c r="C149" s="12" t="s">
        <v>288</v>
      </c>
      <c r="D149" s="12">
        <v>2</v>
      </c>
      <c r="E149" s="12">
        <v>2</v>
      </c>
      <c r="F149" s="12" t="s">
        <v>66</v>
      </c>
      <c r="G149" s="12" t="s">
        <v>34</v>
      </c>
      <c r="H149" s="63">
        <v>1572.62</v>
      </c>
      <c r="I149" s="64">
        <v>193982.97767361539</v>
      </c>
      <c r="J149" s="12">
        <f>H149/H150</f>
        <v>0.93683614809519555</v>
      </c>
      <c r="K149" s="65">
        <v>3.0000000000001137E-3</v>
      </c>
      <c r="L149" s="66">
        <f t="shared" si="54"/>
        <v>4.9849999999999994</v>
      </c>
      <c r="M149" s="46">
        <v>0.32193077440000001</v>
      </c>
      <c r="N149" s="46">
        <v>0.47818257730000002</v>
      </c>
      <c r="O149" s="46">
        <v>4.8850650990000002</v>
      </c>
      <c r="P149" s="46">
        <v>0.14723595710000001</v>
      </c>
      <c r="Q149" s="46">
        <v>4.6920969140000004</v>
      </c>
      <c r="R149" s="46">
        <v>0.82935350959999998</v>
      </c>
      <c r="S149" s="46">
        <v>1.3841506889999999</v>
      </c>
      <c r="T149" s="46">
        <v>2.3670347110000001</v>
      </c>
      <c r="U149" s="46">
        <v>1.4091195919999999</v>
      </c>
      <c r="V149" s="46">
        <v>87.608994600000003</v>
      </c>
      <c r="W149" s="10">
        <f t="shared" si="110"/>
        <v>6.4579894563691082E-3</v>
      </c>
      <c r="X149" s="10">
        <f t="shared" si="110"/>
        <v>9.5924288324974946E-3</v>
      </c>
      <c r="Y149" s="10">
        <f t="shared" si="110"/>
        <v>9.7995287843530607E-2</v>
      </c>
      <c r="Z149" s="10">
        <f t="shared" si="110"/>
        <v>2.9535798816449355E-3</v>
      </c>
      <c r="AA149" s="10">
        <f t="shared" si="110"/>
        <v>9.4124311213640954E-2</v>
      </c>
      <c r="AB149" s="10">
        <f t="shared" si="110"/>
        <v>1.663698113540622E-2</v>
      </c>
      <c r="AC149" s="10">
        <f t="shared" si="110"/>
        <v>2.7766312718154464E-2</v>
      </c>
      <c r="AD149" s="10">
        <f t="shared" si="110"/>
        <v>4.7483143650952866E-2</v>
      </c>
      <c r="AE149" s="10">
        <f t="shared" si="110"/>
        <v>2.8267193420260784E-2</v>
      </c>
      <c r="AF149" s="10">
        <f t="shared" si="110"/>
        <v>1.7574522487462392</v>
      </c>
      <c r="AG149">
        <f t="shared" si="111"/>
        <v>1.2527400245312923</v>
      </c>
      <c r="AH149">
        <f t="shared" si="111"/>
        <v>1.8607679080501058</v>
      </c>
      <c r="AI149">
        <f t="shared" si="111"/>
        <v>19.009417733871114</v>
      </c>
      <c r="AJ149">
        <f t="shared" si="111"/>
        <v>0.57294422023836911</v>
      </c>
      <c r="AK149">
        <f t="shared" si="111"/>
        <v>18.258514160700138</v>
      </c>
      <c r="AL149">
        <f t="shared" si="109"/>
        <v>3.2272911401458648</v>
      </c>
      <c r="AM149">
        <f t="shared" si="109"/>
        <v>5.3861920200843807</v>
      </c>
      <c r="AN149">
        <f t="shared" si="109"/>
        <v>9.2109215947158631</v>
      </c>
      <c r="AO149">
        <f t="shared" si="109"/>
        <v>5.4833543501382156</v>
      </c>
      <c r="AP149">
        <f t="shared" si="109"/>
        <v>340.91582033098689</v>
      </c>
    </row>
    <row r="150" spans="1:42" customFormat="1">
      <c r="A150" s="12"/>
      <c r="B150" s="10" t="s">
        <v>139</v>
      </c>
      <c r="C150" s="12" t="s">
        <v>288</v>
      </c>
      <c r="D150" s="12">
        <v>2</v>
      </c>
      <c r="E150" s="12">
        <v>2</v>
      </c>
      <c r="F150" s="12" t="s">
        <v>66</v>
      </c>
      <c r="G150" s="41" t="s">
        <v>33</v>
      </c>
      <c r="H150" s="67">
        <f>SUM(H148:H149)</f>
        <v>1678.6499999999999</v>
      </c>
      <c r="I150" s="68">
        <v>207061.79844578757</v>
      </c>
      <c r="J150" s="69"/>
      <c r="K150" s="65"/>
      <c r="L150" s="66"/>
      <c r="M150" s="42">
        <f t="shared" ref="M150:AF150" si="112">(M148*$J148)+(M149*$J149)</f>
        <v>0.39419008300397823</v>
      </c>
      <c r="N150" s="42">
        <f t="shared" si="112"/>
        <v>0.47131378575150989</v>
      </c>
      <c r="O150" s="42">
        <f t="shared" si="112"/>
        <v>4.918968941918143</v>
      </c>
      <c r="P150" s="42">
        <f t="shared" si="112"/>
        <v>0.1556984000577929</v>
      </c>
      <c r="Q150" s="42">
        <f t="shared" si="112"/>
        <v>4.5313809557965099</v>
      </c>
      <c r="R150" s="42">
        <f t="shared" si="112"/>
        <v>0.81155597134201474</v>
      </c>
      <c r="S150" s="42">
        <f t="shared" si="112"/>
        <v>1.3524954899727888</v>
      </c>
      <c r="T150" s="42">
        <f t="shared" si="112"/>
        <v>2.2994429526863671</v>
      </c>
      <c r="U150" s="42">
        <f t="shared" si="112"/>
        <v>1.4195092687229618</v>
      </c>
      <c r="V150" s="42">
        <f t="shared" si="112"/>
        <v>86.054468525353826</v>
      </c>
      <c r="W150" s="42">
        <f t="shared" si="112"/>
        <v>7.9075242327778985E-3</v>
      </c>
      <c r="X150" s="42">
        <f t="shared" si="112"/>
        <v>9.4546396339319945E-3</v>
      </c>
      <c r="Y150" s="42">
        <f t="shared" si="112"/>
        <v>9.8675405053523443E-2</v>
      </c>
      <c r="Z150" s="42">
        <f t="shared" si="112"/>
        <v>3.1233380152014623E-3</v>
      </c>
      <c r="AA150" s="42">
        <f t="shared" si="112"/>
        <v>9.0900320076158683E-2</v>
      </c>
      <c r="AB150" s="42">
        <f t="shared" si="112"/>
        <v>1.6279959304754558E-2</v>
      </c>
      <c r="AC150" s="42">
        <f t="shared" si="112"/>
        <v>2.7131303710587543E-2</v>
      </c>
      <c r="AD150" s="42">
        <f t="shared" si="112"/>
        <v>4.6127240776055511E-2</v>
      </c>
      <c r="AE150" s="42">
        <f t="shared" si="112"/>
        <v>2.8475612211092516E-2</v>
      </c>
      <c r="AF150" s="42">
        <f t="shared" si="112"/>
        <v>1.7262681750321733</v>
      </c>
      <c r="AG150">
        <f t="shared" si="111"/>
        <v>1.6373461888926382</v>
      </c>
      <c r="AH150">
        <f t="shared" si="111"/>
        <v>1.9576946862587816</v>
      </c>
      <c r="AI150">
        <f t="shared" si="111"/>
        <v>20.431906832749117</v>
      </c>
      <c r="AJ150">
        <f t="shared" si="111"/>
        <v>0.64672398658171137</v>
      </c>
      <c r="AK150">
        <f t="shared" si="111"/>
        <v>18.821983754267148</v>
      </c>
      <c r="AL150">
        <f t="shared" si="109"/>
        <v>3.3709576522667124</v>
      </c>
      <c r="AM150">
        <f t="shared" si="109"/>
        <v>5.6178565404931256</v>
      </c>
      <c r="AN150">
        <f t="shared" si="109"/>
        <v>9.5511894324319204</v>
      </c>
      <c r="AO150">
        <f t="shared" si="109"/>
        <v>5.8962114762736455</v>
      </c>
      <c r="AP150">
        <f t="shared" si="109"/>
        <v>357.4441929218894</v>
      </c>
    </row>
    <row r="151" spans="1:42" customFormat="1">
      <c r="A151" s="12">
        <v>40</v>
      </c>
      <c r="B151" s="10" t="s">
        <v>139</v>
      </c>
      <c r="C151" s="12" t="s">
        <v>288</v>
      </c>
      <c r="D151" s="12">
        <v>2</v>
      </c>
      <c r="E151" s="12">
        <v>2</v>
      </c>
      <c r="F151" s="12" t="s">
        <v>163</v>
      </c>
      <c r="G151" s="12" t="s">
        <v>141</v>
      </c>
      <c r="H151" s="63">
        <v>93.75</v>
      </c>
      <c r="I151" s="64">
        <v>82236.84210526316</v>
      </c>
      <c r="J151" s="12">
        <f>H151/H153</f>
        <v>7.9239637568463056E-2</v>
      </c>
      <c r="K151" s="65">
        <v>2.0000000000001349E-3</v>
      </c>
      <c r="L151" s="66">
        <f t="shared" si="54"/>
        <v>4.9899999999999993</v>
      </c>
      <c r="M151" s="46">
        <v>0.46632992909999998</v>
      </c>
      <c r="N151" s="46">
        <v>0.26726717150000001</v>
      </c>
      <c r="O151" s="46">
        <v>4.8867193389999999</v>
      </c>
      <c r="P151" s="46">
        <v>0</v>
      </c>
      <c r="Q151" s="46">
        <v>1.0092676389999999</v>
      </c>
      <c r="R151" s="46">
        <v>0.37861245789999998</v>
      </c>
      <c r="S151" s="46">
        <v>0.2336578138</v>
      </c>
      <c r="T151" s="46">
        <v>0.47736164040000001</v>
      </c>
      <c r="U151" s="46">
        <v>0.57582788600000001</v>
      </c>
      <c r="V151" s="46">
        <v>55.143171209999998</v>
      </c>
      <c r="W151" s="10">
        <f t="shared" ref="W151:AF152" si="113">M151*0.1/$L151</f>
        <v>9.3452891603206436E-3</v>
      </c>
      <c r="X151" s="10">
        <f t="shared" si="113"/>
        <v>5.3560555410821654E-3</v>
      </c>
      <c r="Y151" s="10">
        <f t="shared" si="113"/>
        <v>9.7930247274549118E-2</v>
      </c>
      <c r="Z151" s="10">
        <f t="shared" si="113"/>
        <v>0</v>
      </c>
      <c r="AA151" s="10">
        <f t="shared" si="113"/>
        <v>2.0225804388777555E-2</v>
      </c>
      <c r="AB151" s="10">
        <f t="shared" si="113"/>
        <v>7.5874240060120248E-3</v>
      </c>
      <c r="AC151" s="10">
        <f t="shared" si="113"/>
        <v>4.6825213186372757E-3</v>
      </c>
      <c r="AD151" s="10">
        <f t="shared" si="113"/>
        <v>9.5663655390781574E-3</v>
      </c>
      <c r="AE151" s="10">
        <f t="shared" si="113"/>
        <v>1.1539636993987978E-2</v>
      </c>
      <c r="AF151" s="10">
        <f t="shared" si="113"/>
        <v>1.1050735713426856</v>
      </c>
      <c r="AG151">
        <f t="shared" si="111"/>
        <v>0.7685270691053161</v>
      </c>
      <c r="AH151">
        <f t="shared" si="111"/>
        <v>0.4404650938389939</v>
      </c>
      <c r="AI151">
        <f t="shared" si="111"/>
        <v>8.0534742824464747</v>
      </c>
      <c r="AJ151">
        <f t="shared" si="111"/>
        <v>0</v>
      </c>
      <c r="AK151">
        <f t="shared" si="111"/>
        <v>1.6633062819718385</v>
      </c>
      <c r="AL151">
        <f t="shared" si="109"/>
        <v>0.62396578996809426</v>
      </c>
      <c r="AM151">
        <f t="shared" si="109"/>
        <v>0.38507576633530227</v>
      </c>
      <c r="AN151">
        <f t="shared" si="109"/>
        <v>0.7867076923584011</v>
      </c>
      <c r="AO151">
        <f t="shared" si="109"/>
        <v>0.94898330542664289</v>
      </c>
      <c r="AP151">
        <f t="shared" si="109"/>
        <v>90.8777608012077</v>
      </c>
    </row>
    <row r="152" spans="1:42" customFormat="1">
      <c r="A152" s="12">
        <v>61</v>
      </c>
      <c r="B152" s="10" t="s">
        <v>139</v>
      </c>
      <c r="C152" s="12" t="s">
        <v>288</v>
      </c>
      <c r="D152" s="12">
        <v>2</v>
      </c>
      <c r="E152" s="12">
        <v>2</v>
      </c>
      <c r="F152" s="12" t="s">
        <v>163</v>
      </c>
      <c r="G152" s="12" t="s">
        <v>148</v>
      </c>
      <c r="H152" s="63">
        <v>1089.3699999999999</v>
      </c>
      <c r="I152" s="64">
        <v>134373.99777969654</v>
      </c>
      <c r="J152" s="12">
        <f>H152/H153</f>
        <v>0.92076036243153692</v>
      </c>
      <c r="K152" s="65">
        <v>2.0000000000001349E-3</v>
      </c>
      <c r="L152" s="66">
        <f t="shared" si="54"/>
        <v>4.9899999999999993</v>
      </c>
      <c r="M152" s="46">
        <v>0.22822337300000001</v>
      </c>
      <c r="N152" s="46">
        <v>0.2462912575</v>
      </c>
      <c r="O152" s="46">
        <v>5.1210229260000002</v>
      </c>
      <c r="P152" s="46">
        <v>0</v>
      </c>
      <c r="Q152" s="46">
        <v>1.503880836</v>
      </c>
      <c r="R152" s="46">
        <v>0.47324774990000001</v>
      </c>
      <c r="S152" s="46">
        <v>0.39539099030000002</v>
      </c>
      <c r="T152" s="46">
        <v>1.238782182</v>
      </c>
      <c r="U152" s="46">
        <v>0.77345537460000002</v>
      </c>
      <c r="V152" s="46">
        <v>55.391939039999997</v>
      </c>
      <c r="W152" s="10">
        <f t="shared" si="113"/>
        <v>4.5736146893787582E-3</v>
      </c>
      <c r="X152" s="10">
        <f t="shared" si="113"/>
        <v>4.9356965430861731E-3</v>
      </c>
      <c r="Y152" s="10">
        <f t="shared" si="113"/>
        <v>0.10262570993987978</v>
      </c>
      <c r="Z152" s="10">
        <f t="shared" si="113"/>
        <v>0</v>
      </c>
      <c r="AA152" s="10">
        <f t="shared" si="113"/>
        <v>3.0137892505010023E-2</v>
      </c>
      <c r="AB152" s="10">
        <f t="shared" si="113"/>
        <v>9.4839228436873774E-3</v>
      </c>
      <c r="AC152" s="10">
        <f t="shared" si="113"/>
        <v>7.9236671402805638E-3</v>
      </c>
      <c r="AD152" s="10">
        <f t="shared" si="113"/>
        <v>2.4825294228456918E-2</v>
      </c>
      <c r="AE152" s="10">
        <f t="shared" si="113"/>
        <v>1.5500107707414832E-2</v>
      </c>
      <c r="AF152" s="10">
        <f t="shared" si="113"/>
        <v>1.1100588985971946</v>
      </c>
      <c r="AG152">
        <f t="shared" si="111"/>
        <v>0.61457489011576871</v>
      </c>
      <c r="AH152">
        <f t="shared" si="111"/>
        <v>0.6632292763219173</v>
      </c>
      <c r="AI152">
        <f t="shared" si="111"/>
        <v>13.790226919601187</v>
      </c>
      <c r="AJ152">
        <f t="shared" si="111"/>
        <v>0</v>
      </c>
      <c r="AK152">
        <f t="shared" si="111"/>
        <v>4.0497491005529493</v>
      </c>
      <c r="AL152">
        <f t="shared" si="109"/>
        <v>1.2743926271404609</v>
      </c>
      <c r="AM152">
        <f t="shared" si="109"/>
        <v>1.0647348307151148</v>
      </c>
      <c r="AN152">
        <f t="shared" si="109"/>
        <v>3.3358740315349831</v>
      </c>
      <c r="AO152">
        <f t="shared" si="109"/>
        <v>2.082811438661218</v>
      </c>
      <c r="AP152">
        <f t="shared" si="109"/>
        <v>149.16305197543181</v>
      </c>
    </row>
    <row r="153" spans="1:42" customFormat="1">
      <c r="A153" s="12"/>
      <c r="B153" s="10" t="s">
        <v>139</v>
      </c>
      <c r="C153" s="12" t="s">
        <v>288</v>
      </c>
      <c r="D153" s="12">
        <v>2</v>
      </c>
      <c r="E153" s="12">
        <v>2</v>
      </c>
      <c r="F153" s="12" t="s">
        <v>163</v>
      </c>
      <c r="G153" s="41" t="s">
        <v>33</v>
      </c>
      <c r="H153" s="67">
        <f>SUM(H151:H152)</f>
        <v>1183.1199999999999</v>
      </c>
      <c r="I153" s="68">
        <v>145938.07820402121</v>
      </c>
      <c r="J153" s="69"/>
      <c r="K153" s="65"/>
      <c r="L153" s="66"/>
      <c r="M153" s="42">
        <f t="shared" ref="M153:AF153" si="114">(M151*$J151)+(M152*$J152)</f>
        <v>0.24709085020803892</v>
      </c>
      <c r="N153" s="42">
        <f t="shared" si="114"/>
        <v>0.24795338132302724</v>
      </c>
      <c r="O153" s="42">
        <f t="shared" si="114"/>
        <v>5.1024567946851294</v>
      </c>
      <c r="P153" s="42">
        <f t="shared" si="114"/>
        <v>0</v>
      </c>
      <c r="Q153" s="42">
        <f t="shared" si="114"/>
        <v>1.464687865533141</v>
      </c>
      <c r="R153" s="42">
        <f t="shared" si="114"/>
        <v>0.4657488836607343</v>
      </c>
      <c r="S153" s="42">
        <f t="shared" si="114"/>
        <v>0.3825753120113437</v>
      </c>
      <c r="T153" s="42">
        <f t="shared" si="114"/>
        <v>1.1784474942464331</v>
      </c>
      <c r="U153" s="42">
        <f t="shared" si="114"/>
        <v>0.75779544402977039</v>
      </c>
      <c r="V153" s="42">
        <f t="shared" si="114"/>
        <v>55.3722267673121</v>
      </c>
      <c r="W153" s="42">
        <f t="shared" si="114"/>
        <v>4.9517204450508804E-3</v>
      </c>
      <c r="X153" s="42">
        <f t="shared" si="114"/>
        <v>4.9690056377360179E-3</v>
      </c>
      <c r="Y153" s="42">
        <f t="shared" si="114"/>
        <v>0.10225364318006273</v>
      </c>
      <c r="Z153" s="42">
        <f t="shared" si="114"/>
        <v>0</v>
      </c>
      <c r="AA153" s="42">
        <f t="shared" si="114"/>
        <v>2.9352462235133093E-2</v>
      </c>
      <c r="AB153" s="42">
        <f t="shared" si="114"/>
        <v>9.3336449631409718E-3</v>
      </c>
      <c r="AC153" s="42">
        <f t="shared" si="114"/>
        <v>7.6668399200670112E-3</v>
      </c>
      <c r="AD153" s="42">
        <f t="shared" si="114"/>
        <v>2.361618224942752E-2</v>
      </c>
      <c r="AE153" s="42">
        <f t="shared" si="114"/>
        <v>1.5186281443482375E-2</v>
      </c>
      <c r="AF153" s="42">
        <f t="shared" si="114"/>
        <v>1.1096638630723872</v>
      </c>
      <c r="AG153">
        <f t="shared" si="111"/>
        <v>0.72264456555428602</v>
      </c>
      <c r="AH153">
        <f t="shared" si="111"/>
        <v>0.72516713335614125</v>
      </c>
      <c r="AI153">
        <f t="shared" si="111"/>
        <v>14.922700175058075</v>
      </c>
      <c r="AJ153">
        <f t="shared" si="111"/>
        <v>0</v>
      </c>
      <c r="AK153">
        <f t="shared" si="111"/>
        <v>4.2836419291514325</v>
      </c>
      <c r="AL153">
        <f t="shared" si="109"/>
        <v>1.3621342085594359</v>
      </c>
      <c r="AM153">
        <f t="shared" si="109"/>
        <v>1.1188838838324511</v>
      </c>
      <c r="AN153">
        <f t="shared" si="109"/>
        <v>3.4465002519973709</v>
      </c>
      <c r="AO153">
        <f t="shared" si="109"/>
        <v>2.216256728927207</v>
      </c>
      <c r="AP153">
        <f t="shared" si="109"/>
        <v>161.94221162923432</v>
      </c>
    </row>
    <row r="154" spans="1:42" customFormat="1">
      <c r="A154" s="57"/>
      <c r="B154" s="57" t="s">
        <v>139</v>
      </c>
      <c r="C154" s="12" t="s">
        <v>288</v>
      </c>
      <c r="D154" s="57">
        <v>2</v>
      </c>
      <c r="E154" s="57">
        <v>2</v>
      </c>
      <c r="F154" s="57"/>
      <c r="G154" s="57" t="s">
        <v>152</v>
      </c>
      <c r="H154" s="70">
        <v>489.1</v>
      </c>
      <c r="I154" s="71">
        <v>59586.501377410474</v>
      </c>
      <c r="J154" s="57">
        <f>H154/H156</f>
        <v>0.80599179341825555</v>
      </c>
      <c r="K154" s="72">
        <v>8.400000000000107E-3</v>
      </c>
      <c r="L154" s="73">
        <f>5-(5*K154)</f>
        <v>4.9579999999999993</v>
      </c>
      <c r="M154" s="57">
        <v>2.5613967720000002</v>
      </c>
      <c r="N154" s="57">
        <v>0.40069759999999999</v>
      </c>
      <c r="O154" s="57">
        <v>7.458515266</v>
      </c>
      <c r="P154" s="57">
        <v>0.77828707799999997</v>
      </c>
      <c r="Q154" s="57">
        <v>2.8464416789999998</v>
      </c>
      <c r="R154" s="57">
        <v>0.31823340700000002</v>
      </c>
      <c r="S154" s="57">
        <v>0.94465281300000004</v>
      </c>
      <c r="T154" s="57">
        <v>2.019068222</v>
      </c>
      <c r="U154" s="57">
        <v>6.4701119000000001E-2</v>
      </c>
      <c r="V154" s="57">
        <v>54.084450670000003</v>
      </c>
      <c r="W154" s="57">
        <f t="shared" ref="W154:AF155" si="115">M154*0.1/$L154</f>
        <v>5.1661895361032689E-2</v>
      </c>
      <c r="X154" s="57">
        <f t="shared" si="115"/>
        <v>8.0818394513916918E-3</v>
      </c>
      <c r="Y154" s="57">
        <f t="shared" si="115"/>
        <v>0.15043395050423561</v>
      </c>
      <c r="Z154" s="57">
        <f t="shared" si="115"/>
        <v>1.5697601411859625E-2</v>
      </c>
      <c r="AA154" s="57">
        <f t="shared" si="115"/>
        <v>5.7411086708350142E-2</v>
      </c>
      <c r="AB154" s="57">
        <f t="shared" si="115"/>
        <v>6.4185842476805173E-3</v>
      </c>
      <c r="AC154" s="57">
        <f t="shared" si="115"/>
        <v>1.9053102319483668E-2</v>
      </c>
      <c r="AD154" s="57">
        <f t="shared" si="115"/>
        <v>4.0723441347317473E-2</v>
      </c>
      <c r="AE154" s="57">
        <f t="shared" si="115"/>
        <v>1.3049842476805166E-3</v>
      </c>
      <c r="AF154" s="57">
        <f t="shared" si="115"/>
        <v>1.0908521716417914</v>
      </c>
      <c r="AG154">
        <f t="shared" si="111"/>
        <v>3.0783515990898098</v>
      </c>
      <c r="AH154">
        <f t="shared" si="111"/>
        <v>0.48156853760236135</v>
      </c>
      <c r="AI154">
        <f t="shared" si="111"/>
        <v>8.9638327989299338</v>
      </c>
      <c r="AJ154">
        <f t="shared" si="111"/>
        <v>0.93536514814981409</v>
      </c>
      <c r="AK154">
        <f t="shared" si="111"/>
        <v>3.4209257972257379</v>
      </c>
      <c r="AL154">
        <f t="shared" si="109"/>
        <v>0.3824609791154403</v>
      </c>
      <c r="AM154">
        <f t="shared" si="109"/>
        <v>1.1353077076038562</v>
      </c>
      <c r="AN154">
        <f t="shared" si="109"/>
        <v>2.4265673939348273</v>
      </c>
      <c r="AO154">
        <f t="shared" si="109"/>
        <v>7.7759445671914076E-2</v>
      </c>
      <c r="AP154">
        <f t="shared" si="109"/>
        <v>65.000064428084812</v>
      </c>
    </row>
    <row r="155" spans="1:42" customFormat="1">
      <c r="A155" s="57"/>
      <c r="B155" s="57" t="s">
        <v>139</v>
      </c>
      <c r="C155" s="12" t="s">
        <v>288</v>
      </c>
      <c r="D155" s="57">
        <v>2</v>
      </c>
      <c r="E155" s="57">
        <v>2</v>
      </c>
      <c r="F155" s="57"/>
      <c r="G155" s="57" t="s">
        <v>167</v>
      </c>
      <c r="H155" s="70">
        <v>117.73</v>
      </c>
      <c r="I155" s="71">
        <v>14342.91312034867</v>
      </c>
      <c r="J155" s="57">
        <f>H155/H156</f>
        <v>0.19400820658174447</v>
      </c>
      <c r="K155" s="72">
        <v>8.400000000000107E-3</v>
      </c>
      <c r="L155" s="73">
        <f t="shared" ref="L155:L248" si="116">5-(5*K155)</f>
        <v>4.9579999999999993</v>
      </c>
      <c r="M155" s="57">
        <v>2.5283678329999999</v>
      </c>
      <c r="N155" s="57">
        <v>0.46859404300000002</v>
      </c>
      <c r="O155" s="57">
        <v>10.877208059999999</v>
      </c>
      <c r="P155" s="57">
        <v>1.287032019</v>
      </c>
      <c r="Q155" s="57">
        <v>4.4034775899999996</v>
      </c>
      <c r="R155" s="57">
        <v>0.615633294</v>
      </c>
      <c r="S155" s="57">
        <v>0.96920689000000004</v>
      </c>
      <c r="T155" s="57">
        <v>1.733515012</v>
      </c>
      <c r="U155" s="57">
        <v>0.14760915899999999</v>
      </c>
      <c r="V155" s="57">
        <v>142.78558079999999</v>
      </c>
      <c r="W155" s="57">
        <f t="shared" si="115"/>
        <v>5.0995720713997585E-2</v>
      </c>
      <c r="X155" s="57">
        <f t="shared" si="115"/>
        <v>9.4512715409439309E-3</v>
      </c>
      <c r="Y155" s="57">
        <f t="shared" si="115"/>
        <v>0.2193870121016539</v>
      </c>
      <c r="Z155" s="57">
        <f t="shared" si="115"/>
        <v>2.5958693404598634E-2</v>
      </c>
      <c r="AA155" s="57">
        <f t="shared" si="115"/>
        <v>8.8815602864058096E-2</v>
      </c>
      <c r="AB155" s="57">
        <f t="shared" si="115"/>
        <v>1.2416968414683344E-2</v>
      </c>
      <c r="AC155" s="57">
        <f t="shared" si="115"/>
        <v>1.9548343888664787E-2</v>
      </c>
      <c r="AD155" s="57">
        <f t="shared" si="115"/>
        <v>3.4963997821702307E-2</v>
      </c>
      <c r="AE155" s="57">
        <f t="shared" si="115"/>
        <v>2.9771915893505451E-3</v>
      </c>
      <c r="AF155" s="57">
        <f t="shared" si="115"/>
        <v>2.8799027995159343</v>
      </c>
      <c r="AG155">
        <f t="shared" si="111"/>
        <v>0.73142719171043247</v>
      </c>
      <c r="AH155">
        <f t="shared" si="111"/>
        <v>0.13555876658858271</v>
      </c>
      <c r="AI155">
        <f t="shared" si="111"/>
        <v>3.1466488543069047</v>
      </c>
      <c r="AJ155">
        <f t="shared" si="111"/>
        <v>0.37232328421992622</v>
      </c>
      <c r="AK155">
        <f t="shared" si="111"/>
        <v>1.273874475610576</v>
      </c>
      <c r="AL155">
        <f t="shared" si="109"/>
        <v>0.17809549918991674</v>
      </c>
      <c r="AM155">
        <f t="shared" si="109"/>
        <v>0.28038019804181796</v>
      </c>
      <c r="AN155">
        <f t="shared" si="109"/>
        <v>0.50148558309673641</v>
      </c>
      <c r="AO155">
        <f t="shared" si="109"/>
        <v>4.2701600308687644E-2</v>
      </c>
      <c r="AP155">
        <f t="shared" si="109"/>
        <v>41.306195648505962</v>
      </c>
    </row>
    <row r="156" spans="1:42" customFormat="1">
      <c r="A156" s="57"/>
      <c r="B156" s="57" t="s">
        <v>139</v>
      </c>
      <c r="C156" s="12" t="s">
        <v>288</v>
      </c>
      <c r="D156" s="57">
        <v>2</v>
      </c>
      <c r="E156" s="57">
        <v>2</v>
      </c>
      <c r="F156" s="57"/>
      <c r="G156" s="60" t="s">
        <v>154</v>
      </c>
      <c r="H156" s="60">
        <f>H154+H155</f>
        <v>606.83000000000004</v>
      </c>
      <c r="I156" s="75">
        <v>73929.41449775915</v>
      </c>
      <c r="J156" s="57"/>
      <c r="K156" s="72"/>
      <c r="L156" s="73"/>
      <c r="M156" s="61">
        <f t="shared" ref="M156:AF156" si="117">(M154*$J154)+(M155*$J155)</f>
        <v>2.5549888867793125</v>
      </c>
      <c r="N156" s="61">
        <f t="shared" si="117"/>
        <v>0.41387006713970964</v>
      </c>
      <c r="O156" s="61">
        <f t="shared" si="117"/>
        <v>8.1217697238178737</v>
      </c>
      <c r="P156" s="61">
        <f t="shared" si="117"/>
        <v>0.87698777161094543</v>
      </c>
      <c r="Q156" s="61">
        <f t="shared" si="117"/>
        <v>3.1485194236764826</v>
      </c>
      <c r="R156" s="61">
        <f t="shared" si="117"/>
        <v>0.37593142571448346</v>
      </c>
      <c r="S156" s="61">
        <f t="shared" si="117"/>
        <v>0.94941650544304013</v>
      </c>
      <c r="T156" s="61">
        <f t="shared" si="117"/>
        <v>1.9636685558442397</v>
      </c>
      <c r="U156" s="61">
        <f t="shared" si="117"/>
        <v>8.0785959151607536E-2</v>
      </c>
      <c r="V156" s="61">
        <f t="shared" si="117"/>
        <v>71.29319784829525</v>
      </c>
      <c r="W156" s="61">
        <f t="shared" si="117"/>
        <v>5.1532652012491187E-2</v>
      </c>
      <c r="X156" s="61">
        <f t="shared" si="117"/>
        <v>8.3475205151212137E-3</v>
      </c>
      <c r="Y156" s="61">
        <f t="shared" si="117"/>
        <v>0.16381141032307128</v>
      </c>
      <c r="Z156" s="61">
        <f t="shared" si="117"/>
        <v>1.768833746694122E-2</v>
      </c>
      <c r="AA156" s="61">
        <f t="shared" si="117"/>
        <v>6.3503820566286465E-2</v>
      </c>
      <c r="AB156" s="61">
        <f t="shared" si="117"/>
        <v>7.582320002309067E-3</v>
      </c>
      <c r="AC156" s="61">
        <f t="shared" si="117"/>
        <v>1.9149183248145227E-2</v>
      </c>
      <c r="AD156" s="61">
        <f t="shared" si="117"/>
        <v>3.9606062038004035E-2</v>
      </c>
      <c r="AE156" s="61">
        <f t="shared" si="117"/>
        <v>1.6294061950707455E-3</v>
      </c>
      <c r="AF156" s="61">
        <f t="shared" si="117"/>
        <v>1.4379426754395976</v>
      </c>
      <c r="AG156">
        <f t="shared" si="111"/>
        <v>3.8097787908002432</v>
      </c>
      <c r="AH156">
        <f t="shared" si="111"/>
        <v>0.61712730419094419</v>
      </c>
      <c r="AI156">
        <f t="shared" si="111"/>
        <v>12.110481653236839</v>
      </c>
      <c r="AJ156">
        <f t="shared" si="111"/>
        <v>1.3076884323697406</v>
      </c>
      <c r="AK156">
        <f t="shared" si="111"/>
        <v>4.6948002728363143</v>
      </c>
      <c r="AL156">
        <f t="shared" si="109"/>
        <v>0.56055647830535715</v>
      </c>
      <c r="AM156">
        <f t="shared" si="109"/>
        <v>1.4156879056456744</v>
      </c>
      <c r="AN156">
        <f t="shared" si="109"/>
        <v>2.9280529770315638</v>
      </c>
      <c r="AO156">
        <f t="shared" si="109"/>
        <v>0.12046104598060174</v>
      </c>
      <c r="AP156">
        <f t="shared" si="109"/>
        <v>106.30626007659077</v>
      </c>
    </row>
    <row r="157" spans="1:42" customFormat="1">
      <c r="A157" s="12"/>
      <c r="B157" s="10" t="s">
        <v>168</v>
      </c>
      <c r="C157" s="12" t="s">
        <v>287</v>
      </c>
      <c r="D157" s="12">
        <v>1</v>
      </c>
      <c r="E157" s="12">
        <v>1</v>
      </c>
      <c r="F157" s="12" t="s">
        <v>142</v>
      </c>
      <c r="G157" s="47" t="s">
        <v>146</v>
      </c>
      <c r="H157" s="81">
        <v>65</v>
      </c>
      <c r="I157" s="64">
        <v>25316.228070175439</v>
      </c>
      <c r="J157" s="10">
        <f>H157/H159</f>
        <v>7.1942446043165464E-2</v>
      </c>
      <c r="K157" s="65">
        <v>1.5000000000000036E-2</v>
      </c>
      <c r="L157" s="66">
        <f t="shared" si="116"/>
        <v>4.9249999999999998</v>
      </c>
      <c r="M157" s="82">
        <v>19.742430630000001</v>
      </c>
      <c r="N157" s="82">
        <v>0.26598924400000001</v>
      </c>
      <c r="O157" s="82">
        <v>2.9065348910000002</v>
      </c>
      <c r="P157" s="82">
        <v>1.5395648639999999</v>
      </c>
      <c r="Q157" s="82">
        <v>1.111701037</v>
      </c>
      <c r="R157" s="82">
        <v>0.53037404749999995</v>
      </c>
      <c r="S157" s="82">
        <v>5.3800475430000001E-2</v>
      </c>
      <c r="T157" s="82">
        <v>0.56792095440000001</v>
      </c>
      <c r="U157" s="82">
        <v>1.215925234</v>
      </c>
      <c r="V157" s="82">
        <v>19.905767659999999</v>
      </c>
      <c r="W157" s="10">
        <f t="shared" ref="W157:AF158" si="118">M157*0.1/$L157</f>
        <v>0.40086153563451782</v>
      </c>
      <c r="X157" s="10">
        <f t="shared" si="118"/>
        <v>5.4007968324873102E-3</v>
      </c>
      <c r="Y157" s="10">
        <f t="shared" si="118"/>
        <v>5.9015936873096461E-2</v>
      </c>
      <c r="Z157" s="10">
        <f t="shared" si="118"/>
        <v>3.1260200284263961E-2</v>
      </c>
      <c r="AA157" s="10">
        <f t="shared" si="118"/>
        <v>2.2572609888324876E-2</v>
      </c>
      <c r="AB157" s="10">
        <f t="shared" si="118"/>
        <v>1.07690161928934E-2</v>
      </c>
      <c r="AC157" s="10">
        <f t="shared" si="118"/>
        <v>1.0923954402030458E-3</v>
      </c>
      <c r="AD157" s="10">
        <f t="shared" si="118"/>
        <v>1.1531389937055839E-2</v>
      </c>
      <c r="AE157" s="10">
        <f t="shared" si="118"/>
        <v>2.4688837238578679E-2</v>
      </c>
      <c r="AF157" s="10">
        <f t="shared" si="118"/>
        <v>0.40417802355329951</v>
      </c>
      <c r="AG157">
        <f t="shared" si="111"/>
        <v>10.148302060684212</v>
      </c>
      <c r="AH157">
        <f t="shared" si="111"/>
        <v>0.13672780437192983</v>
      </c>
      <c r="AI157">
        <f t="shared" si="111"/>
        <v>1.4940609176543864</v>
      </c>
      <c r="AJ157">
        <f t="shared" si="111"/>
        <v>0.79139035991578954</v>
      </c>
      <c r="AK157">
        <f t="shared" si="111"/>
        <v>0.57145334007192994</v>
      </c>
      <c r="AL157">
        <f t="shared" si="109"/>
        <v>0.27263087003070169</v>
      </c>
      <c r="AM157">
        <f t="shared" si="109"/>
        <v>2.7655332107000004E-2</v>
      </c>
      <c r="AN157">
        <f t="shared" si="109"/>
        <v>0.29193129761263165</v>
      </c>
      <c r="AO157">
        <f t="shared" si="109"/>
        <v>0.62502823431929821</v>
      </c>
      <c r="AP157">
        <f t="shared" si="109"/>
        <v>10.23226302522807</v>
      </c>
    </row>
    <row r="158" spans="1:42" customFormat="1">
      <c r="A158" s="12"/>
      <c r="B158" s="10" t="s">
        <v>139</v>
      </c>
      <c r="C158" s="12" t="s">
        <v>287</v>
      </c>
      <c r="D158" s="12">
        <v>1</v>
      </c>
      <c r="E158" s="12">
        <v>1</v>
      </c>
      <c r="F158" s="12" t="s">
        <v>144</v>
      </c>
      <c r="G158" s="12" t="s">
        <v>148</v>
      </c>
      <c r="H158" s="83">
        <v>838.5</v>
      </c>
      <c r="I158" s="84">
        <v>103429.13531515974</v>
      </c>
      <c r="J158" s="10">
        <f>H158/H159</f>
        <v>0.92805755395683454</v>
      </c>
      <c r="K158" s="65">
        <v>1.5000000000000036E-2</v>
      </c>
      <c r="L158" s="66">
        <f t="shared" si="116"/>
        <v>4.9249999999999998</v>
      </c>
      <c r="M158" s="12">
        <v>19.050341169999999</v>
      </c>
      <c r="N158" s="12">
        <v>0.17700163899999999</v>
      </c>
      <c r="O158" s="12">
        <v>6.6314177030000003</v>
      </c>
      <c r="P158" s="12">
        <v>1.7580246829999999</v>
      </c>
      <c r="Q158" s="12">
        <v>1.966961175</v>
      </c>
      <c r="R158" s="12">
        <v>0.89259449499999999</v>
      </c>
      <c r="S158" s="12">
        <v>0.11998018100000001</v>
      </c>
      <c r="T158" s="12">
        <v>0.318775272</v>
      </c>
      <c r="U158" s="12">
        <v>0.34823208500000002</v>
      </c>
      <c r="V158" s="12">
        <v>24.180175779999999</v>
      </c>
      <c r="W158" s="10">
        <f t="shared" si="118"/>
        <v>0.38680895776649749</v>
      </c>
      <c r="X158" s="10">
        <f t="shared" si="118"/>
        <v>3.5939419086294415E-3</v>
      </c>
      <c r="Y158" s="10">
        <f t="shared" si="118"/>
        <v>0.1346480751878173</v>
      </c>
      <c r="Z158" s="10">
        <f t="shared" si="118"/>
        <v>3.5695932649746194E-2</v>
      </c>
      <c r="AA158" s="10">
        <f t="shared" si="118"/>
        <v>3.9938297969543152E-2</v>
      </c>
      <c r="AB158" s="10">
        <f t="shared" si="118"/>
        <v>1.812374609137056E-2</v>
      </c>
      <c r="AC158" s="10">
        <f t="shared" si="118"/>
        <v>2.4361458071065992E-3</v>
      </c>
      <c r="AD158" s="10">
        <f t="shared" si="118"/>
        <v>6.4725943553299494E-3</v>
      </c>
      <c r="AE158" s="10">
        <f t="shared" si="118"/>
        <v>7.0707022335025384E-3</v>
      </c>
      <c r="AF158" s="10">
        <f t="shared" si="118"/>
        <v>0.49096803614213202</v>
      </c>
      <c r="AG158">
        <f t="shared" si="111"/>
        <v>40.007316033946978</v>
      </c>
      <c r="AH158">
        <f t="shared" si="111"/>
        <v>0.37171830398245798</v>
      </c>
      <c r="AI158">
        <f t="shared" si="111"/>
        <v>13.926533988526559</v>
      </c>
      <c r="AJ158">
        <f t="shared" si="111"/>
        <v>3.6919994482314276</v>
      </c>
      <c r="AK158">
        <f t="shared" si="111"/>
        <v>4.1307836249490482</v>
      </c>
      <c r="AL158">
        <f t="shared" si="109"/>
        <v>1.8745233869019633</v>
      </c>
      <c r="AM158">
        <f t="shared" si="109"/>
        <v>0.25196845433068749</v>
      </c>
      <c r="AN158">
        <f t="shared" si="109"/>
        <v>0.66945483741756051</v>
      </c>
      <c r="AO158">
        <f t="shared" si="109"/>
        <v>0.73131661808213633</v>
      </c>
      <c r="AP158">
        <f t="shared" si="109"/>
        <v>50.780399445562814</v>
      </c>
    </row>
    <row r="159" spans="1:42" customFormat="1">
      <c r="A159" s="12"/>
      <c r="B159" s="10" t="s">
        <v>139</v>
      </c>
      <c r="C159" s="12" t="s">
        <v>287</v>
      </c>
      <c r="D159" s="12">
        <v>1</v>
      </c>
      <c r="E159" s="12">
        <v>1</v>
      </c>
      <c r="F159" s="12" t="s">
        <v>144</v>
      </c>
      <c r="G159" s="41" t="s">
        <v>33</v>
      </c>
      <c r="H159" s="85">
        <f>SUM(H157:H158)</f>
        <v>903.5</v>
      </c>
      <c r="I159" s="86">
        <f>SUM(I157:I158)</f>
        <v>128745.36338533518</v>
      </c>
      <c r="J159" s="41"/>
      <c r="K159" s="65"/>
      <c r="L159" s="66"/>
      <c r="M159" s="42">
        <f t="shared" ref="M159:AF159" si="119">(M157*$J157)+(M158*$J158)</f>
        <v>19.100131778633092</v>
      </c>
      <c r="N159" s="42">
        <f t="shared" si="119"/>
        <v>0.18340362497122301</v>
      </c>
      <c r="O159" s="42">
        <f t="shared" si="119"/>
        <v>6.3634405222805759</v>
      </c>
      <c r="P159" s="42">
        <f t="shared" si="119"/>
        <v>1.7423081492589927</v>
      </c>
      <c r="Q159" s="42">
        <f t="shared" si="119"/>
        <v>1.9054316686690647</v>
      </c>
      <c r="R159" s="42">
        <f t="shared" si="119"/>
        <v>0.86653546999999997</v>
      </c>
      <c r="S159" s="42">
        <f t="shared" si="119"/>
        <v>0.11521905110287771</v>
      </c>
      <c r="T159" s="42">
        <f t="shared" si="119"/>
        <v>0.3366994218129496</v>
      </c>
      <c r="U159" s="42">
        <f t="shared" si="119"/>
        <v>0.41065605255395687</v>
      </c>
      <c r="V159" s="42">
        <f t="shared" si="119"/>
        <v>23.87266440446043</v>
      </c>
      <c r="W159" s="42">
        <f t="shared" si="119"/>
        <v>0.38781993459153496</v>
      </c>
      <c r="X159" s="42">
        <f t="shared" si="119"/>
        <v>3.7239314714969142E-3</v>
      </c>
      <c r="Y159" s="42">
        <f t="shared" si="119"/>
        <v>0.12920691415798127</v>
      </c>
      <c r="Z159" s="42">
        <f t="shared" si="119"/>
        <v>3.5376815213380562E-2</v>
      </c>
      <c r="AA159" s="42">
        <f t="shared" si="119"/>
        <v>3.8688967891757665E-2</v>
      </c>
      <c r="AB159" s="42">
        <f t="shared" si="119"/>
        <v>1.7594628832487309E-2</v>
      </c>
      <c r="AC159" s="42">
        <f t="shared" si="119"/>
        <v>2.3394731188401564E-3</v>
      </c>
      <c r="AD159" s="42">
        <f t="shared" si="119"/>
        <v>6.836536483511668E-3</v>
      </c>
      <c r="AE159" s="42">
        <f t="shared" si="119"/>
        <v>8.3381939604864324E-3</v>
      </c>
      <c r="AF159" s="42">
        <f t="shared" si="119"/>
        <v>0.48472415034437433</v>
      </c>
      <c r="AG159">
        <f t="shared" si="111"/>
        <v>49.93001840706409</v>
      </c>
      <c r="AH159">
        <f t="shared" si="111"/>
        <v>0.47943891051995613</v>
      </c>
      <c r="AI159">
        <f t="shared" si="111"/>
        <v>16.634791115167108</v>
      </c>
      <c r="AJ159">
        <f t="shared" si="111"/>
        <v>4.5546009300625343</v>
      </c>
      <c r="AK159">
        <f t="shared" si="111"/>
        <v>4.9810252302279059</v>
      </c>
      <c r="AL159">
        <f t="shared" si="109"/>
        <v>2.2652268826686739</v>
      </c>
      <c r="AM159">
        <f t="shared" si="109"/>
        <v>0.3011963168152994</v>
      </c>
      <c r="AN159">
        <f t="shared" si="109"/>
        <v>0.88017237386681124</v>
      </c>
      <c r="AO159">
        <f t="shared" si="109"/>
        <v>1.0735038114202327</v>
      </c>
      <c r="AP159">
        <f t="shared" si="109"/>
        <v>62.405986877734314</v>
      </c>
    </row>
    <row r="160" spans="1:42" customFormat="1">
      <c r="A160" s="12"/>
      <c r="B160" s="10" t="s">
        <v>139</v>
      </c>
      <c r="C160" s="12" t="s">
        <v>287</v>
      </c>
      <c r="D160" s="12">
        <v>1</v>
      </c>
      <c r="E160" s="12">
        <v>1</v>
      </c>
      <c r="F160" s="14" t="s">
        <v>145</v>
      </c>
      <c r="G160" s="12" t="s">
        <v>141</v>
      </c>
      <c r="H160" s="83">
        <v>28.700000000000003</v>
      </c>
      <c r="I160" s="84">
        <v>25175.438596491233</v>
      </c>
      <c r="J160" s="10">
        <f>H160/H162</f>
        <v>4.3897216274089934E-2</v>
      </c>
      <c r="K160" s="65">
        <v>2.4000000000000021E-2</v>
      </c>
      <c r="L160" s="66">
        <f t="shared" si="116"/>
        <v>4.88</v>
      </c>
      <c r="M160" s="12">
        <v>15.018893200000001</v>
      </c>
      <c r="N160" s="12">
        <v>0.233788</v>
      </c>
      <c r="O160" s="12">
        <v>6.4834141049999996</v>
      </c>
      <c r="P160" s="12">
        <v>0.78422692299999996</v>
      </c>
      <c r="Q160" s="12">
        <v>1.1920936799999999</v>
      </c>
      <c r="R160" s="12">
        <v>0.56330635600000001</v>
      </c>
      <c r="S160" s="12">
        <v>4.0994203999999999E-2</v>
      </c>
      <c r="T160" s="12">
        <v>0.37754916399999999</v>
      </c>
      <c r="U160" s="12">
        <v>0.20386578499999999</v>
      </c>
      <c r="V160" s="12">
        <v>24.19636933</v>
      </c>
      <c r="W160" s="10">
        <f t="shared" ref="W160:AF161" si="120">M160*0.1/$L160</f>
        <v>0.3077642049180328</v>
      </c>
      <c r="X160" s="10">
        <f t="shared" si="120"/>
        <v>4.7907377049180334E-3</v>
      </c>
      <c r="Y160" s="10">
        <f t="shared" si="120"/>
        <v>0.13285684641393444</v>
      </c>
      <c r="Z160" s="10">
        <f t="shared" si="120"/>
        <v>1.6070223831967212E-2</v>
      </c>
      <c r="AA160" s="10">
        <f t="shared" si="120"/>
        <v>2.4428149180327867E-2</v>
      </c>
      <c r="AB160" s="10">
        <f t="shared" si="120"/>
        <v>1.1543163032786886E-2</v>
      </c>
      <c r="AC160" s="10">
        <f t="shared" si="120"/>
        <v>8.4004516393442635E-4</v>
      </c>
      <c r="AD160" s="10">
        <f t="shared" si="120"/>
        <v>7.7366631967213124E-3</v>
      </c>
      <c r="AE160" s="10">
        <f t="shared" si="120"/>
        <v>4.1775775614754105E-3</v>
      </c>
      <c r="AF160" s="10">
        <f t="shared" si="120"/>
        <v>0.49582724036885251</v>
      </c>
      <c r="AG160">
        <f t="shared" si="111"/>
        <v>7.7480988431118796</v>
      </c>
      <c r="AH160">
        <f t="shared" si="111"/>
        <v>0.12060892292205928</v>
      </c>
      <c r="AI160">
        <f t="shared" si="111"/>
        <v>3.344729379017473</v>
      </c>
      <c r="AJ160">
        <f t="shared" si="111"/>
        <v>0.40457493331356054</v>
      </c>
      <c r="AK160">
        <f t="shared" si="111"/>
        <v>0.61498936971527185</v>
      </c>
      <c r="AL160">
        <f t="shared" si="109"/>
        <v>0.2906041921412138</v>
      </c>
      <c r="AM160">
        <f t="shared" si="109"/>
        <v>2.114850544291056E-2</v>
      </c>
      <c r="AN160">
        <f t="shared" si="109"/>
        <v>0.19477388925079098</v>
      </c>
      <c r="AO160">
        <f t="shared" si="109"/>
        <v>0.10517234738100377</v>
      </c>
      <c r="AP160">
        <f t="shared" si="109"/>
        <v>12.482668244373745</v>
      </c>
    </row>
    <row r="161" spans="1:42" customFormat="1">
      <c r="A161" s="12">
        <v>209</v>
      </c>
      <c r="B161" s="10" t="s">
        <v>139</v>
      </c>
      <c r="C161" s="12" t="s">
        <v>287</v>
      </c>
      <c r="D161" s="12">
        <v>1</v>
      </c>
      <c r="E161" s="12">
        <v>1</v>
      </c>
      <c r="F161" s="14" t="s">
        <v>145</v>
      </c>
      <c r="G161" s="12" t="s">
        <v>148</v>
      </c>
      <c r="H161" s="83">
        <v>625.1</v>
      </c>
      <c r="I161" s="84">
        <v>77106.204514616998</v>
      </c>
      <c r="J161" s="10">
        <f>H161/H162</f>
        <v>0.95610278372590995</v>
      </c>
      <c r="K161" s="65">
        <v>2.4000000000000021E-2</v>
      </c>
      <c r="L161" s="66">
        <f t="shared" si="116"/>
        <v>4.88</v>
      </c>
      <c r="M161" s="46">
        <v>17.572348139999999</v>
      </c>
      <c r="N161" s="46">
        <v>0.25529670399999999</v>
      </c>
      <c r="O161" s="46">
        <v>2.471395888</v>
      </c>
      <c r="P161" s="46">
        <v>1.2394661650000001</v>
      </c>
      <c r="Q161" s="46">
        <v>1.299611732</v>
      </c>
      <c r="R161" s="46">
        <v>0.53172744819999995</v>
      </c>
      <c r="S161" s="46">
        <v>9.5176536229999997E-2</v>
      </c>
      <c r="T161" s="46">
        <v>0.58221521030000001</v>
      </c>
      <c r="U161" s="46">
        <v>1.2486521150000001</v>
      </c>
      <c r="V161" s="46">
        <v>19.310540020000001</v>
      </c>
      <c r="W161" s="10">
        <f t="shared" si="120"/>
        <v>0.36008910122950821</v>
      </c>
      <c r="X161" s="10">
        <f t="shared" si="120"/>
        <v>5.2314898360655733E-3</v>
      </c>
      <c r="Y161" s="10">
        <f t="shared" si="120"/>
        <v>5.0643358360655741E-2</v>
      </c>
      <c r="Z161" s="10">
        <f t="shared" si="120"/>
        <v>2.5398896823770493E-2</v>
      </c>
      <c r="AA161" s="10">
        <f t="shared" si="120"/>
        <v>2.6631387950819672E-2</v>
      </c>
      <c r="AB161" s="10">
        <f t="shared" si="120"/>
        <v>1.0896054266393443E-2</v>
      </c>
      <c r="AC161" s="10">
        <f t="shared" si="120"/>
        <v>1.950338857172131E-3</v>
      </c>
      <c r="AD161" s="10">
        <f t="shared" si="120"/>
        <v>1.1930639555327869E-2</v>
      </c>
      <c r="AE161" s="10">
        <f t="shared" si="120"/>
        <v>2.5587133504098365E-2</v>
      </c>
      <c r="AF161" s="10">
        <f t="shared" si="120"/>
        <v>0.39570778729508205</v>
      </c>
      <c r="AG161">
        <f t="shared" si="111"/>
        <v>27.765103882887082</v>
      </c>
      <c r="AH161">
        <f t="shared" si="111"/>
        <v>0.40338032521581224</v>
      </c>
      <c r="AI161">
        <f t="shared" si="111"/>
        <v>3.90491714706376</v>
      </c>
      <c r="AJ161">
        <f t="shared" si="111"/>
        <v>1.9584125329393036</v>
      </c>
      <c r="AK161">
        <f t="shared" si="111"/>
        <v>2.0534452458440087</v>
      </c>
      <c r="AL161">
        <f t="shared" si="109"/>
        <v>0.84015338866689782</v>
      </c>
      <c r="AM161">
        <f t="shared" si="109"/>
        <v>0.15038322679391875</v>
      </c>
      <c r="AN161">
        <f t="shared" si="109"/>
        <v>0.9199263335432899</v>
      </c>
      <c r="AO161">
        <f t="shared" si="109"/>
        <v>1.9729267489098172</v>
      </c>
      <c r="AP161">
        <f t="shared" si="109"/>
        <v>30.511525575201158</v>
      </c>
    </row>
    <row r="162" spans="1:42" customFormat="1">
      <c r="A162" s="12"/>
      <c r="B162" s="10" t="s">
        <v>139</v>
      </c>
      <c r="C162" s="12" t="s">
        <v>287</v>
      </c>
      <c r="D162" s="12">
        <v>1</v>
      </c>
      <c r="E162" s="12">
        <v>1</v>
      </c>
      <c r="F162" s="14" t="s">
        <v>145</v>
      </c>
      <c r="G162" s="41" t="s">
        <v>33</v>
      </c>
      <c r="H162" s="85">
        <f>H160+H161</f>
        <v>653.80000000000007</v>
      </c>
      <c r="I162" s="86">
        <v>80646.355001850272</v>
      </c>
      <c r="J162" s="41"/>
      <c r="K162" s="65"/>
      <c r="L162" s="66"/>
      <c r="M162" s="42">
        <f t="shared" ref="M162:AF162" si="121">(M160*$J160)+(M161*$J161)</f>
        <v>17.460258576252677</v>
      </c>
      <c r="N162" s="42">
        <f t="shared" si="121"/>
        <v>0.25435253176873657</v>
      </c>
      <c r="O162" s="42">
        <f t="shared" si="121"/>
        <v>2.6475123193672374</v>
      </c>
      <c r="P162" s="42">
        <f t="shared" si="121"/>
        <v>1.2194824295374731</v>
      </c>
      <c r="Q162" s="42">
        <f t="shared" si="121"/>
        <v>1.2948919888179871</v>
      </c>
      <c r="R162" s="42">
        <f t="shared" si="121"/>
        <v>0.53311367434539603</v>
      </c>
      <c r="S162" s="42">
        <f t="shared" si="121"/>
        <v>9.2798082673865079E-2</v>
      </c>
      <c r="T162" s="42">
        <f t="shared" si="121"/>
        <v>0.57323094060160595</v>
      </c>
      <c r="U162" s="42">
        <f t="shared" si="121"/>
        <v>1.2027889035117771</v>
      </c>
      <c r="V162" s="42">
        <f t="shared" si="121"/>
        <v>19.525014325899356</v>
      </c>
      <c r="W162" s="42">
        <f t="shared" si="121"/>
        <v>0.35779218393960399</v>
      </c>
      <c r="X162" s="42">
        <f t="shared" si="121"/>
        <v>5.2121420444413234E-3</v>
      </c>
      <c r="Y162" s="42">
        <f t="shared" si="121"/>
        <v>5.425230162637782E-2</v>
      </c>
      <c r="Z162" s="42">
        <f t="shared" si="121"/>
        <v>2.498939404789904E-2</v>
      </c>
      <c r="AA162" s="42">
        <f t="shared" si="121"/>
        <v>2.6534671902007933E-2</v>
      </c>
      <c r="AB162" s="42">
        <f t="shared" si="121"/>
        <v>1.0924460539864674E-2</v>
      </c>
      <c r="AC162" s="42">
        <f t="shared" si="121"/>
        <v>1.9016000547923172E-3</v>
      </c>
      <c r="AD162" s="42">
        <f t="shared" si="121"/>
        <v>1.1746535668065695E-2</v>
      </c>
      <c r="AE162" s="42">
        <f t="shared" si="121"/>
        <v>2.4647313596552815E-2</v>
      </c>
      <c r="AF162" s="42">
        <f t="shared" si="121"/>
        <v>0.40010275257990491</v>
      </c>
      <c r="AG162">
        <f t="shared" si="111"/>
        <v>28.854635482880614</v>
      </c>
      <c r="AH162">
        <f t="shared" si="111"/>
        <v>0.42034025763608462</v>
      </c>
      <c r="AI162">
        <f t="shared" si="111"/>
        <v>4.3752503766283244</v>
      </c>
      <c r="AJ162">
        <f t="shared" si="111"/>
        <v>2.01530354366799</v>
      </c>
      <c r="AK162">
        <f t="shared" si="111"/>
        <v>2.1399245700669534</v>
      </c>
      <c r="AL162">
        <f t="shared" si="109"/>
        <v>0.88101792290163139</v>
      </c>
      <c r="AM162">
        <f t="shared" si="109"/>
        <v>0.15335711309031913</v>
      </c>
      <c r="AN162">
        <f t="shared" si="109"/>
        <v>0.94731528552872246</v>
      </c>
      <c r="AO162">
        <f t="shared" si="109"/>
        <v>1.9877160021495293</v>
      </c>
      <c r="AP162">
        <f t="shared" si="109"/>
        <v>32.266828621776476</v>
      </c>
    </row>
    <row r="163" spans="1:42" customFormat="1">
      <c r="A163" s="12">
        <v>110</v>
      </c>
      <c r="B163" s="10" t="s">
        <v>139</v>
      </c>
      <c r="C163" s="12" t="s">
        <v>287</v>
      </c>
      <c r="D163" s="12">
        <v>1</v>
      </c>
      <c r="E163" s="12">
        <v>1</v>
      </c>
      <c r="F163" s="12" t="s">
        <v>65</v>
      </c>
      <c r="G163" s="12" t="s">
        <v>169</v>
      </c>
      <c r="H163" s="83">
        <v>82.9</v>
      </c>
      <c r="I163" s="84">
        <v>72719.298245614045</v>
      </c>
      <c r="J163" s="10">
        <f>H163/H165</f>
        <v>4.8116547681235126E-2</v>
      </c>
      <c r="K163" s="65">
        <v>1.3000000000000077E-2</v>
      </c>
      <c r="L163" s="66">
        <f t="shared" si="116"/>
        <v>4.9349999999999996</v>
      </c>
      <c r="M163" s="46">
        <v>9.8721481349999998</v>
      </c>
      <c r="N163" s="46">
        <v>0.26454080210000003</v>
      </c>
      <c r="O163" s="46">
        <v>1.905187379</v>
      </c>
      <c r="P163" s="46">
        <v>0.29418940960000001</v>
      </c>
      <c r="Q163" s="46">
        <v>0.95723132639999997</v>
      </c>
      <c r="R163" s="46">
        <v>0.2729933377</v>
      </c>
      <c r="S163" s="46">
        <v>5.8122757839999997E-2</v>
      </c>
      <c r="T163" s="46">
        <v>0.27932112260000003</v>
      </c>
      <c r="U163" s="46">
        <v>1.0456818720000001</v>
      </c>
      <c r="V163" s="46">
        <v>11.76359837</v>
      </c>
      <c r="W163" s="10">
        <f t="shared" ref="W163:AF164" si="122">M163*0.1/$L163</f>
        <v>0.2000435285714286</v>
      </c>
      <c r="X163" s="10">
        <f t="shared" si="122"/>
        <v>5.3605025754812578E-3</v>
      </c>
      <c r="Y163" s="10">
        <f t="shared" si="122"/>
        <v>3.8605620648429588E-2</v>
      </c>
      <c r="Z163" s="10">
        <f t="shared" si="122"/>
        <v>5.961284895643364E-3</v>
      </c>
      <c r="AA163" s="10">
        <f t="shared" si="122"/>
        <v>1.9396784729483283E-2</v>
      </c>
      <c r="AB163" s="10">
        <f t="shared" si="122"/>
        <v>5.5317798926038508E-3</v>
      </c>
      <c r="AC163" s="10">
        <f t="shared" si="122"/>
        <v>1.1777661163120568E-3</v>
      </c>
      <c r="AD163" s="10">
        <f t="shared" si="122"/>
        <v>5.6600024842958473E-3</v>
      </c>
      <c r="AE163" s="10">
        <f t="shared" si="122"/>
        <v>2.1189095683890581E-2</v>
      </c>
      <c r="AF163" s="10">
        <f t="shared" si="122"/>
        <v>0.23837078763931108</v>
      </c>
      <c r="AG163">
        <f t="shared" si="111"/>
        <v>14.54702501629073</v>
      </c>
      <c r="AH163">
        <f t="shared" si="111"/>
        <v>0.38981198553280383</v>
      </c>
      <c r="AI163">
        <f t="shared" si="111"/>
        <v>2.8073736418901873</v>
      </c>
      <c r="AJ163">
        <f t="shared" si="111"/>
        <v>0.43350045425336403</v>
      </c>
      <c r="AK163">
        <f t="shared" si="111"/>
        <v>1.410520573749267</v>
      </c>
      <c r="AL163">
        <f t="shared" si="109"/>
        <v>0.4022671518393503</v>
      </c>
      <c r="AM163">
        <f t="shared" si="109"/>
        <v>8.5646325475675009E-2</v>
      </c>
      <c r="AN163">
        <f t="shared" si="109"/>
        <v>0.41159140872642613</v>
      </c>
      <c r="AO163">
        <f t="shared" si="109"/>
        <v>1.5408561685916924</v>
      </c>
      <c r="AP163">
        <f t="shared" si="109"/>
        <v>17.334156399384991</v>
      </c>
    </row>
    <row r="164" spans="1:42" customFormat="1">
      <c r="A164" s="12">
        <v>101</v>
      </c>
      <c r="B164" s="10" t="s">
        <v>139</v>
      </c>
      <c r="C164" s="12" t="s">
        <v>287</v>
      </c>
      <c r="D164" s="12">
        <v>1</v>
      </c>
      <c r="E164" s="12">
        <v>1</v>
      </c>
      <c r="F164" s="12" t="s">
        <v>65</v>
      </c>
      <c r="G164" s="44" t="s">
        <v>148</v>
      </c>
      <c r="H164" s="83">
        <v>1640</v>
      </c>
      <c r="I164" s="84">
        <v>202294.31355618601</v>
      </c>
      <c r="J164" s="10">
        <f>H164/H165</f>
        <v>0.95188345231876481</v>
      </c>
      <c r="K164" s="65">
        <v>1.3000000000000077E-2</v>
      </c>
      <c r="L164" s="66">
        <f t="shared" si="116"/>
        <v>4.9349999999999996</v>
      </c>
      <c r="M164" s="46">
        <v>8.6746752859999994</v>
      </c>
      <c r="N164" s="46">
        <v>0.26438432779999999</v>
      </c>
      <c r="O164" s="46">
        <v>2.137074685</v>
      </c>
      <c r="P164" s="46">
        <v>0.30672354019999998</v>
      </c>
      <c r="Q164" s="46">
        <v>0.97031033720000004</v>
      </c>
      <c r="R164" s="46">
        <v>0.33229244720000001</v>
      </c>
      <c r="S164" s="46">
        <v>7.4684524289999998E-2</v>
      </c>
      <c r="T164" s="46">
        <v>0.38762100859999998</v>
      </c>
      <c r="U164" s="46">
        <v>0.53801557659999999</v>
      </c>
      <c r="V164" s="46">
        <v>12.55123695</v>
      </c>
      <c r="W164" s="10">
        <f t="shared" si="122"/>
        <v>0.17577862788247214</v>
      </c>
      <c r="X164" s="10">
        <f t="shared" si="122"/>
        <v>5.3573318703140837E-3</v>
      </c>
      <c r="Y164" s="10">
        <f t="shared" si="122"/>
        <v>4.3304451570415403E-2</v>
      </c>
      <c r="Z164" s="10">
        <f t="shared" si="122"/>
        <v>6.2152693049645396E-3</v>
      </c>
      <c r="AA164" s="10">
        <f t="shared" si="122"/>
        <v>1.966181027760892E-2</v>
      </c>
      <c r="AB164" s="10">
        <f t="shared" si="122"/>
        <v>6.7333829219858162E-3</v>
      </c>
      <c r="AC164" s="10">
        <f t="shared" si="122"/>
        <v>1.5133642206686931E-3</v>
      </c>
      <c r="AD164" s="10">
        <f t="shared" si="122"/>
        <v>7.8545290496453909E-3</v>
      </c>
      <c r="AE164" s="10">
        <f t="shared" si="122"/>
        <v>1.0902038026342452E-2</v>
      </c>
      <c r="AF164" s="10">
        <f t="shared" si="122"/>
        <v>0.2543310425531915</v>
      </c>
      <c r="AG164">
        <f t="shared" si="111"/>
        <v>35.559016865332957</v>
      </c>
      <c r="AH164">
        <f t="shared" si="111"/>
        <v>1.0837577731978656</v>
      </c>
      <c r="AI164">
        <f t="shared" si="111"/>
        <v>8.760244304364285</v>
      </c>
      <c r="AJ164">
        <f t="shared" si="111"/>
        <v>1.257313637614635</v>
      </c>
      <c r="AK164">
        <f t="shared" si="111"/>
        <v>3.9774724133808594</v>
      </c>
      <c r="AL164">
        <f t="shared" si="109"/>
        <v>1.3621250761140666</v>
      </c>
      <c r="AM164">
        <f t="shared" si="109"/>
        <v>0.30614497618066566</v>
      </c>
      <c r="AN164">
        <f t="shared" si="109"/>
        <v>1.5889265624051363</v>
      </c>
      <c r="AO164">
        <f t="shared" si="109"/>
        <v>2.2054202989023834</v>
      </c>
      <c r="AP164">
        <f t="shared" si="109"/>
        <v>51.449723669327007</v>
      </c>
    </row>
    <row r="165" spans="1:42" customFormat="1">
      <c r="A165" s="12"/>
      <c r="B165" s="10" t="s">
        <v>139</v>
      </c>
      <c r="C165" s="12" t="s">
        <v>287</v>
      </c>
      <c r="D165" s="12">
        <v>1</v>
      </c>
      <c r="E165" s="12">
        <v>1</v>
      </c>
      <c r="F165" s="12" t="s">
        <v>65</v>
      </c>
      <c r="G165" s="41" t="s">
        <v>33</v>
      </c>
      <c r="H165" s="85">
        <f>H164+H163</f>
        <v>1722.9</v>
      </c>
      <c r="I165" s="86">
        <v>212520.04440606886</v>
      </c>
      <c r="J165" s="41"/>
      <c r="K165" s="65"/>
      <c r="L165" s="66"/>
      <c r="M165" s="42">
        <f t="shared" ref="M165:AF165" si="123">(M163*$J163)+(M164*$J164)</f>
        <v>8.7322935454358905</v>
      </c>
      <c r="N165" s="42">
        <f t="shared" si="123"/>
        <v>0.26439185680311683</v>
      </c>
      <c r="O165" s="42">
        <f t="shared" si="123"/>
        <v>2.1259170683841777</v>
      </c>
      <c r="P165" s="42">
        <f t="shared" si="123"/>
        <v>0.30612044110734221</v>
      </c>
      <c r="Q165" s="42">
        <f t="shared" si="123"/>
        <v>0.96968102035321835</v>
      </c>
      <c r="R165" s="42">
        <f t="shared" si="123"/>
        <v>0.32943917877028844</v>
      </c>
      <c r="S165" s="42">
        <f t="shared" si="123"/>
        <v>7.388762926492308E-2</v>
      </c>
      <c r="T165" s="42">
        <f t="shared" si="123"/>
        <v>0.38240999197140862</v>
      </c>
      <c r="U165" s="42">
        <f t="shared" si="123"/>
        <v>0.56244272610877011</v>
      </c>
      <c r="V165" s="42">
        <f t="shared" si="123"/>
        <v>12.51333850070985</v>
      </c>
      <c r="W165" s="42">
        <f t="shared" si="123"/>
        <v>0.17694617113345273</v>
      </c>
      <c r="X165" s="42">
        <f t="shared" si="123"/>
        <v>5.3574844337004428E-3</v>
      </c>
      <c r="Y165" s="42">
        <f t="shared" si="123"/>
        <v>4.3078360048311608E-2</v>
      </c>
      <c r="Z165" s="42">
        <f t="shared" si="123"/>
        <v>6.2030484520231464E-3</v>
      </c>
      <c r="AA165" s="42">
        <f t="shared" si="123"/>
        <v>1.9649058163185785E-2</v>
      </c>
      <c r="AB165" s="42">
        <f t="shared" si="123"/>
        <v>6.6755659325286425E-3</v>
      </c>
      <c r="AC165" s="42">
        <f t="shared" si="123"/>
        <v>1.4972163984786849E-3</v>
      </c>
      <c r="AD165" s="42">
        <f t="shared" si="123"/>
        <v>7.7489360075260116E-3</v>
      </c>
      <c r="AE165" s="42">
        <f t="shared" si="123"/>
        <v>1.1397015726621482E-2</v>
      </c>
      <c r="AF165" s="42">
        <f t="shared" si="123"/>
        <v>0.2535630901866231</v>
      </c>
      <c r="AG165">
        <f t="shared" si="111"/>
        <v>37.60460814676523</v>
      </c>
      <c r="AH165">
        <f t="shared" si="111"/>
        <v>1.1385728297548408</v>
      </c>
      <c r="AI165">
        <f t="shared" si="111"/>
        <v>9.1550149904078069</v>
      </c>
      <c r="AJ165">
        <f t="shared" si="111"/>
        <v>1.3182721324769557</v>
      </c>
      <c r="AK165">
        <f t="shared" si="111"/>
        <v>4.175818713377673</v>
      </c>
      <c r="AL165">
        <f t="shared" si="109"/>
        <v>1.4186915684166277</v>
      </c>
      <c r="AM165">
        <f t="shared" si="109"/>
        <v>0.31818849549018463</v>
      </c>
      <c r="AN165">
        <f t="shared" si="109"/>
        <v>1.6468042244192138</v>
      </c>
      <c r="AO165">
        <f t="shared" si="109"/>
        <v>2.4220942883182626</v>
      </c>
      <c r="AP165">
        <f t="shared" si="109"/>
        <v>53.887239186201185</v>
      </c>
    </row>
    <row r="166" spans="1:42" customFormat="1">
      <c r="A166" s="12">
        <v>111</v>
      </c>
      <c r="B166" s="10" t="s">
        <v>139</v>
      </c>
      <c r="C166" s="12" t="s">
        <v>287</v>
      </c>
      <c r="D166" s="12">
        <v>1</v>
      </c>
      <c r="E166" s="12">
        <v>1</v>
      </c>
      <c r="F166" s="12" t="s">
        <v>66</v>
      </c>
      <c r="G166" s="44" t="s">
        <v>146</v>
      </c>
      <c r="H166" s="83">
        <v>75.2</v>
      </c>
      <c r="I166" s="84">
        <v>65964.912280701756</v>
      </c>
      <c r="J166" s="10">
        <f>H166/H168</f>
        <v>0.11135791500074041</v>
      </c>
      <c r="K166" s="65">
        <v>8.9999999999999854E-3</v>
      </c>
      <c r="L166" s="66">
        <f t="shared" si="116"/>
        <v>4.9550000000000001</v>
      </c>
      <c r="M166" s="46">
        <v>6.1290070129999998</v>
      </c>
      <c r="N166" s="46">
        <v>0.28764119700000002</v>
      </c>
      <c r="O166" s="46">
        <v>1.641570727</v>
      </c>
      <c r="P166" s="46">
        <v>0.42567446649999996</v>
      </c>
      <c r="Q166" s="46">
        <v>1.5216496564999999</v>
      </c>
      <c r="R166" s="46">
        <v>0.32964028955000002</v>
      </c>
      <c r="S166" s="46">
        <v>0.26819490759999998</v>
      </c>
      <c r="T166" s="46">
        <v>0.58053358254999998</v>
      </c>
      <c r="U166" s="46">
        <v>1.1616967360000001</v>
      </c>
      <c r="V166" s="46">
        <v>11.309869684999999</v>
      </c>
      <c r="W166" s="10">
        <f t="shared" ref="W166:AF167" si="124">M166*0.1/$L166</f>
        <v>0.12369338068617559</v>
      </c>
      <c r="X166" s="10">
        <f t="shared" si="124"/>
        <v>5.8050695660948545E-3</v>
      </c>
      <c r="Y166" s="10">
        <f t="shared" si="124"/>
        <v>3.3129580766902124E-2</v>
      </c>
      <c r="Z166" s="10">
        <f t="shared" si="124"/>
        <v>8.5908065893037337E-3</v>
      </c>
      <c r="AA166" s="10">
        <f t="shared" si="124"/>
        <v>3.070937752774975E-2</v>
      </c>
      <c r="AB166" s="10">
        <f t="shared" si="124"/>
        <v>6.6526799101917257E-3</v>
      </c>
      <c r="AC166" s="10">
        <f t="shared" si="124"/>
        <v>5.4126116569122099E-3</v>
      </c>
      <c r="AD166" s="10">
        <f t="shared" si="124"/>
        <v>1.1716116701311806E-2</v>
      </c>
      <c r="AE166" s="10">
        <f t="shared" si="124"/>
        <v>2.344493917255298E-2</v>
      </c>
      <c r="AF166" s="10">
        <f t="shared" si="124"/>
        <v>0.22825165862764885</v>
      </c>
      <c r="AG166">
        <f t="shared" si="111"/>
        <v>8.159423006667021</v>
      </c>
      <c r="AH166">
        <f t="shared" si="111"/>
        <v>0.38293090471081848</v>
      </c>
      <c r="AI166">
        <f t="shared" si="111"/>
        <v>2.1853898891851227</v>
      </c>
      <c r="AJ166">
        <f t="shared" si="111"/>
        <v>0.56669180308389544</v>
      </c>
      <c r="AK166">
        <f t="shared" si="111"/>
        <v>2.0257413948129659</v>
      </c>
      <c r="AL166">
        <f t="shared" si="109"/>
        <v>0.43884344670738401</v>
      </c>
      <c r="AM166">
        <f t="shared" si="109"/>
        <v>0.35704245315771771</v>
      </c>
      <c r="AN166">
        <f t="shared" si="109"/>
        <v>0.77285261047249809</v>
      </c>
      <c r="AO166">
        <f t="shared" si="109"/>
        <v>1.5465433559438457</v>
      </c>
      <c r="AP166">
        <f t="shared" si="109"/>
        <v>15.056600639297537</v>
      </c>
    </row>
    <row r="167" spans="1:42" customFormat="1">
      <c r="A167" s="12">
        <v>221</v>
      </c>
      <c r="B167" s="10" t="s">
        <v>139</v>
      </c>
      <c r="C167" s="12" t="s">
        <v>287</v>
      </c>
      <c r="D167" s="12">
        <v>1</v>
      </c>
      <c r="E167" s="12">
        <v>1</v>
      </c>
      <c r="F167" s="12" t="s">
        <v>170</v>
      </c>
      <c r="G167" s="12" t="s">
        <v>148</v>
      </c>
      <c r="H167" s="83">
        <v>600.1</v>
      </c>
      <c r="I167" s="84">
        <v>74022.44973479709</v>
      </c>
      <c r="J167" s="10">
        <f>H167/H168</f>
        <v>0.88864208499925956</v>
      </c>
      <c r="K167" s="65">
        <v>8.9999999999999854E-3</v>
      </c>
      <c r="L167" s="66">
        <f t="shared" si="116"/>
        <v>4.9550000000000001</v>
      </c>
      <c r="M167" s="46">
        <v>6.0052416370000001</v>
      </c>
      <c r="N167" s="46">
        <v>0.29401230519999999</v>
      </c>
      <c r="O167" s="46">
        <v>5.0699831480000004</v>
      </c>
      <c r="P167" s="46">
        <v>0.91249645889999997</v>
      </c>
      <c r="Q167" s="46">
        <v>2.0625519919999999</v>
      </c>
      <c r="R167" s="46">
        <v>0.77867772369999999</v>
      </c>
      <c r="S167" s="46">
        <v>0.2285244927</v>
      </c>
      <c r="T167" s="46">
        <v>0.94820425330000002</v>
      </c>
      <c r="U167" s="46">
        <v>3.3101952240000001</v>
      </c>
      <c r="V167" s="46">
        <v>23.01606713</v>
      </c>
      <c r="W167" s="10">
        <f t="shared" si="124"/>
        <v>0.12119559307769931</v>
      </c>
      <c r="X167" s="10">
        <f t="shared" si="124"/>
        <v>5.9336489445005044E-3</v>
      </c>
      <c r="Y167" s="10">
        <f t="shared" si="124"/>
        <v>0.10232054789101917</v>
      </c>
      <c r="Z167" s="10">
        <f t="shared" si="124"/>
        <v>1.8415670209889004E-2</v>
      </c>
      <c r="AA167" s="10">
        <f t="shared" si="124"/>
        <v>4.1625670877901109E-2</v>
      </c>
      <c r="AB167" s="10">
        <f t="shared" si="124"/>
        <v>1.5714989378405653E-2</v>
      </c>
      <c r="AC167" s="10">
        <f t="shared" si="124"/>
        <v>4.6119978345105957E-3</v>
      </c>
      <c r="AD167" s="10">
        <f t="shared" si="124"/>
        <v>1.9136311872855704E-2</v>
      </c>
      <c r="AE167" s="10">
        <f t="shared" si="124"/>
        <v>6.6805150837537852E-2</v>
      </c>
      <c r="AF167" s="10">
        <f t="shared" si="124"/>
        <v>0.46450185933400606</v>
      </c>
      <c r="AG167">
        <f t="shared" si="111"/>
        <v>8.971194696672919</v>
      </c>
      <c r="AH167">
        <f t="shared" si="111"/>
        <v>0.43922323073822045</v>
      </c>
      <c r="AI167">
        <f t="shared" si="111"/>
        <v>7.5740176130998655</v>
      </c>
      <c r="AJ167">
        <f t="shared" si="111"/>
        <v>1.363173022444109</v>
      </c>
      <c r="AK167">
        <f t="shared" si="111"/>
        <v>3.0812341302366422</v>
      </c>
      <c r="AL167">
        <f t="shared" si="109"/>
        <v>1.1632620113459027</v>
      </c>
      <c r="AM167">
        <f t="shared" si="109"/>
        <v>0.34139137788205359</v>
      </c>
      <c r="AN167">
        <f t="shared" si="109"/>
        <v>1.4165166837178622</v>
      </c>
      <c r="AO167">
        <f t="shared" si="109"/>
        <v>4.9450809198971841</v>
      </c>
      <c r="AP167">
        <f t="shared" si="109"/>
        <v>34.383565534271249</v>
      </c>
    </row>
    <row r="168" spans="1:42" customFormat="1">
      <c r="A168" s="12"/>
      <c r="B168" s="10" t="s">
        <v>139</v>
      </c>
      <c r="C168" s="12" t="s">
        <v>287</v>
      </c>
      <c r="D168" s="12">
        <v>1</v>
      </c>
      <c r="E168" s="12">
        <v>1</v>
      </c>
      <c r="F168" s="12" t="s">
        <v>151</v>
      </c>
      <c r="G168" s="41" t="s">
        <v>33</v>
      </c>
      <c r="H168" s="85">
        <f>H167+H166</f>
        <v>675.30000000000007</v>
      </c>
      <c r="I168" s="86">
        <v>83298.384112495391</v>
      </c>
      <c r="J168" s="41"/>
      <c r="K168" s="65"/>
      <c r="L168" s="66"/>
      <c r="M168" s="42">
        <f t="shared" ref="M168:AF168" si="125">(M166*$J166)+(M167*$J167)</f>
        <v>6.019023891220642</v>
      </c>
      <c r="N168" s="42">
        <f t="shared" si="125"/>
        <v>0.29330283187460388</v>
      </c>
      <c r="O168" s="42">
        <f t="shared" si="125"/>
        <v>4.6882022890348001</v>
      </c>
      <c r="P168" s="42">
        <f t="shared" si="125"/>
        <v>0.85828497684982974</v>
      </c>
      <c r="Q168" s="42">
        <f t="shared" si="125"/>
        <v>2.0023182356996889</v>
      </c>
      <c r="R168" s="42">
        <f t="shared" si="125"/>
        <v>0.72867385127577367</v>
      </c>
      <c r="S168" s="42">
        <f t="shared" si="125"/>
        <v>0.2329421073904783</v>
      </c>
      <c r="T168" s="42">
        <f t="shared" si="125"/>
        <v>0.90726121399835635</v>
      </c>
      <c r="U168" s="42">
        <f t="shared" si="125"/>
        <v>3.0709429119940768</v>
      </c>
      <c r="V168" s="42">
        <f t="shared" si="125"/>
        <v>21.712489389937804</v>
      </c>
      <c r="W168" s="42">
        <f t="shared" si="125"/>
        <v>0.12147374149789392</v>
      </c>
      <c r="X168" s="42">
        <f t="shared" si="125"/>
        <v>5.9193306130091595E-3</v>
      </c>
      <c r="Y168" s="42">
        <f t="shared" si="125"/>
        <v>9.4615586055192727E-2</v>
      </c>
      <c r="Z168" s="42">
        <f t="shared" si="125"/>
        <v>1.7321593881934001E-2</v>
      </c>
      <c r="AA168" s="42">
        <f t="shared" si="125"/>
        <v>4.0410055210891804E-2</v>
      </c>
      <c r="AB168" s="42">
        <f t="shared" si="125"/>
        <v>1.470582949093388E-2</v>
      </c>
      <c r="AC168" s="42">
        <f t="shared" si="125"/>
        <v>4.7011525204940126E-3</v>
      </c>
      <c r="AD168" s="42">
        <f t="shared" si="125"/>
        <v>1.8310014409654015E-2</v>
      </c>
      <c r="AE168" s="42">
        <f t="shared" si="125"/>
        <v>6.1976648072534356E-2</v>
      </c>
      <c r="AF168" s="42">
        <f t="shared" si="125"/>
        <v>0.43819352956483965</v>
      </c>
      <c r="AG168">
        <f t="shared" si="111"/>
        <v>10.118566378873538</v>
      </c>
      <c r="AH168">
        <f t="shared" si="111"/>
        <v>0.49307067509128977</v>
      </c>
      <c r="AI168">
        <f t="shared" si="111"/>
        <v>7.8813254302543063</v>
      </c>
      <c r="AJ168">
        <f t="shared" si="111"/>
        <v>1.4428607806179887</v>
      </c>
      <c r="AK168">
        <f t="shared" si="111"/>
        <v>3.3660923009640116</v>
      </c>
      <c r="AL168">
        <f t="shared" si="109"/>
        <v>1.224971833628673</v>
      </c>
      <c r="AM168">
        <f t="shared" si="109"/>
        <v>0.3915984084235361</v>
      </c>
      <c r="AN168">
        <f t="shared" si="109"/>
        <v>1.5251946134006857</v>
      </c>
      <c r="AO168">
        <f t="shared" si="109"/>
        <v>5.1625546371509135</v>
      </c>
      <c r="AP168">
        <f t="shared" si="109"/>
        <v>36.500812941302115</v>
      </c>
    </row>
    <row r="169" spans="1:42" customFormat="1">
      <c r="A169" s="57"/>
      <c r="B169" s="57" t="s">
        <v>139</v>
      </c>
      <c r="C169" s="12" t="s">
        <v>287</v>
      </c>
      <c r="D169" s="57">
        <v>1</v>
      </c>
      <c r="E169" s="57">
        <v>1</v>
      </c>
      <c r="F169" s="57"/>
      <c r="G169" s="57" t="s">
        <v>152</v>
      </c>
      <c r="H169" s="70">
        <v>1091.3</v>
      </c>
      <c r="I169" s="71">
        <v>132121.74047119773</v>
      </c>
      <c r="J169" s="57">
        <f>H169/H171</f>
        <v>0.96234567901234569</v>
      </c>
      <c r="K169" s="72">
        <v>1.5250000000000029E-2</v>
      </c>
      <c r="L169" s="73">
        <f t="shared" si="116"/>
        <v>4.9237500000000001</v>
      </c>
      <c r="M169" s="57">
        <v>16.521202460000001</v>
      </c>
      <c r="N169" s="57">
        <v>0.25295016100000001</v>
      </c>
      <c r="O169" s="57">
        <v>2.94506683</v>
      </c>
      <c r="P169" s="57">
        <v>2.073625265</v>
      </c>
      <c r="Q169" s="57">
        <v>1.7900926429999999</v>
      </c>
      <c r="R169" s="57">
        <v>0.34494793899999998</v>
      </c>
      <c r="S169" s="57">
        <v>0.191854783</v>
      </c>
      <c r="T169" s="57">
        <v>0.690388428</v>
      </c>
      <c r="U169" s="57">
        <v>3.7897694089999998</v>
      </c>
      <c r="V169" s="57">
        <v>19.993428000000002</v>
      </c>
      <c r="W169" s="57">
        <f t="shared" ref="W169:AF170" si="126">M169*0.1/$L169</f>
        <v>0.33554105021579084</v>
      </c>
      <c r="X169" s="57">
        <f t="shared" si="126"/>
        <v>5.1373477735465857E-3</v>
      </c>
      <c r="Y169" s="57">
        <f t="shared" si="126"/>
        <v>5.9813492358466613E-2</v>
      </c>
      <c r="Z169" s="57">
        <f t="shared" si="126"/>
        <v>4.2114755318608782E-2</v>
      </c>
      <c r="AA169" s="57">
        <f t="shared" si="126"/>
        <v>3.6356286224930187E-2</v>
      </c>
      <c r="AB169" s="57">
        <f t="shared" si="126"/>
        <v>7.0057971871033261E-3</v>
      </c>
      <c r="AC169" s="57">
        <f t="shared" si="126"/>
        <v>3.8965175526783453E-3</v>
      </c>
      <c r="AD169" s="57">
        <f t="shared" si="126"/>
        <v>1.4021597928408226E-2</v>
      </c>
      <c r="AE169" s="57">
        <f t="shared" si="126"/>
        <v>7.6969167991876114E-2</v>
      </c>
      <c r="AF169" s="57">
        <f t="shared" si="126"/>
        <v>0.40606099009900992</v>
      </c>
      <c r="AG169">
        <f t="shared" si="111"/>
        <v>44.332267554043845</v>
      </c>
      <c r="AH169">
        <f t="shared" si="111"/>
        <v>0.67875532924680748</v>
      </c>
      <c r="AI169">
        <f t="shared" si="111"/>
        <v>7.9026627140612948</v>
      </c>
      <c r="AJ169">
        <f t="shared" si="111"/>
        <v>5.5642747722132233</v>
      </c>
      <c r="AK169">
        <f t="shared" si="111"/>
        <v>4.8034558131068072</v>
      </c>
      <c r="AL169">
        <f t="shared" si="109"/>
        <v>0.92561811774831282</v>
      </c>
      <c r="AM169">
        <f t="shared" si="109"/>
        <v>0.51481468083643478</v>
      </c>
      <c r="AN169">
        <f t="shared" si="109"/>
        <v>1.8525579224886353</v>
      </c>
      <c r="AO169">
        <f t="shared" si="109"/>
        <v>10.169300437706676</v>
      </c>
      <c r="AP169">
        <f t="shared" si="109"/>
        <v>53.649484749338981</v>
      </c>
    </row>
    <row r="170" spans="1:42" customFormat="1">
      <c r="A170" s="57"/>
      <c r="B170" s="57" t="s">
        <v>139</v>
      </c>
      <c r="C170" s="12" t="s">
        <v>287</v>
      </c>
      <c r="D170" s="57">
        <v>1</v>
      </c>
      <c r="E170" s="57">
        <v>1</v>
      </c>
      <c r="F170" s="57"/>
      <c r="G170" s="57" t="s">
        <v>153</v>
      </c>
      <c r="H170" s="70">
        <v>42.7</v>
      </c>
      <c r="I170" s="71">
        <v>5169.6126803996549</v>
      </c>
      <c r="J170" s="57">
        <f>H170/H171</f>
        <v>3.7654320987654324E-2</v>
      </c>
      <c r="K170" s="72">
        <v>1.5250000000000029E-2</v>
      </c>
      <c r="L170" s="73">
        <f t="shared" si="116"/>
        <v>4.9237500000000001</v>
      </c>
      <c r="M170" s="57">
        <v>11.125281409999999</v>
      </c>
      <c r="N170" s="57">
        <v>0.26796959199999998</v>
      </c>
      <c r="O170" s="57">
        <v>1.1990172910000001</v>
      </c>
      <c r="P170" s="57">
        <v>0.96837160700000002</v>
      </c>
      <c r="Q170" s="57">
        <v>1.385073311</v>
      </c>
      <c r="R170" s="57">
        <v>7.3577052000000004E-2</v>
      </c>
      <c r="S170" s="57">
        <v>0.20122651</v>
      </c>
      <c r="T170" s="57">
        <v>0.31914397999999999</v>
      </c>
      <c r="U170" s="57">
        <v>0.98769007200000003</v>
      </c>
      <c r="V170" s="57">
        <v>6.5468715150000003</v>
      </c>
      <c r="W170" s="57">
        <f t="shared" si="126"/>
        <v>0.22595138684945418</v>
      </c>
      <c r="X170" s="57">
        <f t="shared" si="126"/>
        <v>5.4423882609799436E-3</v>
      </c>
      <c r="Y170" s="57">
        <f t="shared" si="126"/>
        <v>2.4351709388169589E-2</v>
      </c>
      <c r="Z170" s="57">
        <f t="shared" si="126"/>
        <v>1.9667359370398579E-2</v>
      </c>
      <c r="AA170" s="57">
        <f t="shared" si="126"/>
        <v>2.8130455668951507E-2</v>
      </c>
      <c r="AB170" s="57">
        <f t="shared" si="126"/>
        <v>1.4943295658796651E-3</v>
      </c>
      <c r="AC170" s="57">
        <f t="shared" si="126"/>
        <v>4.0868547347042402E-3</v>
      </c>
      <c r="AD170" s="57">
        <f t="shared" si="126"/>
        <v>6.4817259202843364E-3</v>
      </c>
      <c r="AE170" s="57">
        <f t="shared" si="126"/>
        <v>2.0059712048743336E-2</v>
      </c>
      <c r="AF170" s="57">
        <f t="shared" si="126"/>
        <v>0.13296514881949736</v>
      </c>
      <c r="AG170">
        <f t="shared" si="111"/>
        <v>1.1680811546108261</v>
      </c>
      <c r="AH170">
        <f t="shared" si="111"/>
        <v>2.8135039365620146E-2</v>
      </c>
      <c r="AI170">
        <f t="shared" si="111"/>
        <v>0.12588890564248884</v>
      </c>
      <c r="AJ170">
        <f t="shared" si="111"/>
        <v>0.10167263039118947</v>
      </c>
      <c r="AK170">
        <f t="shared" si="111"/>
        <v>0.14542356033163206</v>
      </c>
      <c r="AL170">
        <f t="shared" si="109"/>
        <v>7.7251050724676286E-3</v>
      </c>
      <c r="AM170">
        <f t="shared" si="109"/>
        <v>2.1127456059478408E-2</v>
      </c>
      <c r="AN170">
        <f t="shared" si="109"/>
        <v>3.3508012508377032E-2</v>
      </c>
      <c r="AO170">
        <f t="shared" si="109"/>
        <v>0.1037009417723493</v>
      </c>
      <c r="AP170">
        <f t="shared" si="109"/>
        <v>0.6873783193885008</v>
      </c>
    </row>
    <row r="171" spans="1:42" customFormat="1">
      <c r="A171" s="57"/>
      <c r="B171" s="57" t="s">
        <v>139</v>
      </c>
      <c r="C171" s="12" t="s">
        <v>287</v>
      </c>
      <c r="D171" s="57">
        <v>1</v>
      </c>
      <c r="E171" s="57">
        <v>1</v>
      </c>
      <c r="F171" s="57"/>
      <c r="G171" s="60" t="s">
        <v>154</v>
      </c>
      <c r="H171" s="60">
        <f>H169+H170</f>
        <v>1134</v>
      </c>
      <c r="I171" s="75">
        <v>137291.35315159737</v>
      </c>
      <c r="J171" s="57"/>
      <c r="K171" s="72"/>
      <c r="L171" s="73"/>
      <c r="M171" s="61">
        <f t="shared" ref="M171:AF171" si="127">(M169*$J169)+(M170*$J170)</f>
        <v>16.318022716759259</v>
      </c>
      <c r="N171" s="61">
        <f t="shared" si="127"/>
        <v>0.25351570747592594</v>
      </c>
      <c r="O171" s="61">
        <f t="shared" si="127"/>
        <v>2.8793205201981484</v>
      </c>
      <c r="P171" s="61">
        <f t="shared" si="127"/>
        <v>2.0320076889888887</v>
      </c>
      <c r="Q171" s="61">
        <f t="shared" si="127"/>
        <v>1.7748419150666668</v>
      </c>
      <c r="R171" s="61">
        <f t="shared" si="127"/>
        <v>0.33472965251419751</v>
      </c>
      <c r="S171" s="61">
        <f t="shared" si="127"/>
        <v>0.19220766901666667</v>
      </c>
      <c r="T171" s="61">
        <f t="shared" si="127"/>
        <v>0.67640947039012345</v>
      </c>
      <c r="U171" s="61">
        <f t="shared" si="127"/>
        <v>3.6842590142117286</v>
      </c>
      <c r="V171" s="61">
        <f t="shared" si="127"/>
        <v>19.487107045935186</v>
      </c>
      <c r="W171" s="61">
        <f t="shared" si="127"/>
        <v>0.33141452585446585</v>
      </c>
      <c r="X171" s="61">
        <f t="shared" si="127"/>
        <v>5.1488338659746325E-3</v>
      </c>
      <c r="Y171" s="61">
        <f t="shared" si="127"/>
        <v>5.847820299970851E-2</v>
      </c>
      <c r="Z171" s="61">
        <f t="shared" si="127"/>
        <v>4.1269513866237902E-2</v>
      </c>
      <c r="AA171" s="61">
        <f t="shared" si="127"/>
        <v>3.6046548160785313E-2</v>
      </c>
      <c r="AB171" s="61">
        <f t="shared" si="127"/>
        <v>6.798266616180707E-3</v>
      </c>
      <c r="AC171" s="61">
        <f t="shared" si="127"/>
        <v>3.9036845700262343E-3</v>
      </c>
      <c r="AD171" s="61">
        <f t="shared" si="127"/>
        <v>1.3737689167608499E-2</v>
      </c>
      <c r="AE171" s="61">
        <f t="shared" si="127"/>
        <v>7.4826281070560621E-2</v>
      </c>
      <c r="AF171" s="61">
        <f t="shared" si="127"/>
        <v>0.39577775163107765</v>
      </c>
      <c r="AG171">
        <f t="shared" si="111"/>
        <v>45.50034870865467</v>
      </c>
      <c r="AH171">
        <f t="shared" si="111"/>
        <v>0.70689036861242771</v>
      </c>
      <c r="AI171">
        <f t="shared" si="111"/>
        <v>8.0285516197037818</v>
      </c>
      <c r="AJ171">
        <f t="shared" si="111"/>
        <v>5.665947402604413</v>
      </c>
      <c r="AK171">
        <f t="shared" si="111"/>
        <v>4.9488793734384391</v>
      </c>
      <c r="AL171">
        <f t="shared" si="109"/>
        <v>0.9333432228207803</v>
      </c>
      <c r="AM171">
        <f t="shared" si="109"/>
        <v>0.53594213689591319</v>
      </c>
      <c r="AN171">
        <f t="shared" si="109"/>
        <v>1.8860659349970121</v>
      </c>
      <c r="AO171">
        <f t="shared" si="109"/>
        <v>10.273001379479025</v>
      </c>
      <c r="AP171">
        <f t="shared" si="109"/>
        <v>54.336863068727482</v>
      </c>
    </row>
    <row r="172" spans="1:42" customFormat="1">
      <c r="A172" s="12">
        <v>217</v>
      </c>
      <c r="B172" s="10" t="s">
        <v>139</v>
      </c>
      <c r="C172" s="12" t="s">
        <v>287</v>
      </c>
      <c r="D172" s="12">
        <v>1</v>
      </c>
      <c r="E172" s="12">
        <v>2</v>
      </c>
      <c r="F172" s="12" t="s">
        <v>144</v>
      </c>
      <c r="G172" s="44" t="s">
        <v>141</v>
      </c>
      <c r="H172" s="83">
        <v>29.299999999999997</v>
      </c>
      <c r="I172" s="84">
        <v>25701.754385964912</v>
      </c>
      <c r="J172" s="10">
        <f>H172/H174</f>
        <v>7.6064382139148484E-2</v>
      </c>
      <c r="K172" s="65">
        <v>3.1000000000000048E-2</v>
      </c>
      <c r="L172" s="66">
        <f t="shared" si="116"/>
        <v>4.8449999999999998</v>
      </c>
      <c r="M172" s="46">
        <v>19.742430630000001</v>
      </c>
      <c r="N172" s="46">
        <v>0.26598924400000001</v>
      </c>
      <c r="O172" s="46">
        <v>2.9065348910000002</v>
      </c>
      <c r="P172" s="46">
        <v>1.5395648639999999</v>
      </c>
      <c r="Q172" s="46">
        <v>1.111701037</v>
      </c>
      <c r="R172" s="46">
        <v>0.53037404749999995</v>
      </c>
      <c r="S172" s="46">
        <v>5.3800475430000001E-2</v>
      </c>
      <c r="T172" s="46">
        <v>0.56792095440000001</v>
      </c>
      <c r="U172" s="46">
        <v>1.215925234</v>
      </c>
      <c r="V172" s="46">
        <v>19.905767659999999</v>
      </c>
      <c r="W172" s="10">
        <f t="shared" ref="W172:AF173" si="128">M172*0.1/$L172</f>
        <v>0.40748050835913319</v>
      </c>
      <c r="X172" s="10">
        <f t="shared" si="128"/>
        <v>5.4899740763673897E-3</v>
      </c>
      <c r="Y172" s="10">
        <f t="shared" si="128"/>
        <v>5.99904002270382E-2</v>
      </c>
      <c r="Z172" s="10">
        <f t="shared" si="128"/>
        <v>3.1776364582043345E-2</v>
      </c>
      <c r="AA172" s="10">
        <f t="shared" si="128"/>
        <v>2.2945325841073276E-2</v>
      </c>
      <c r="AB172" s="10">
        <f t="shared" si="128"/>
        <v>1.0946832765737874E-2</v>
      </c>
      <c r="AC172" s="10">
        <f t="shared" si="128"/>
        <v>1.110432929411765E-3</v>
      </c>
      <c r="AD172" s="10">
        <f t="shared" si="128"/>
        <v>1.1721794724458206E-2</v>
      </c>
      <c r="AE172" s="10">
        <f t="shared" si="128"/>
        <v>2.5096496057791538E-2</v>
      </c>
      <c r="AF172" s="10">
        <f t="shared" si="128"/>
        <v>0.41085175768833854</v>
      </c>
      <c r="AG172">
        <f t="shared" si="111"/>
        <v>10.472963942914562</v>
      </c>
      <c r="AH172">
        <f t="shared" si="111"/>
        <v>0.14110196529610922</v>
      </c>
      <c r="AI172">
        <f t="shared" si="111"/>
        <v>1.5418585321510696</v>
      </c>
      <c r="AJ172">
        <f t="shared" si="111"/>
        <v>0.81670831776655273</v>
      </c>
      <c r="AK172">
        <f t="shared" si="111"/>
        <v>0.58973512907319914</v>
      </c>
      <c r="AL172">
        <f t="shared" si="109"/>
        <v>0.28135280704922783</v>
      </c>
      <c r="AM172">
        <f t="shared" si="109"/>
        <v>2.8540074413828696E-2</v>
      </c>
      <c r="AN172">
        <f t="shared" si="109"/>
        <v>0.30127068897072407</v>
      </c>
      <c r="AO172">
        <f t="shared" si="109"/>
        <v>0.64502397762569474</v>
      </c>
      <c r="AP172">
        <f t="shared" si="109"/>
        <v>10.559610965147648</v>
      </c>
    </row>
    <row r="173" spans="1:42" customFormat="1">
      <c r="A173" s="12">
        <v>102</v>
      </c>
      <c r="B173" s="10" t="s">
        <v>139</v>
      </c>
      <c r="C173" s="12" t="s">
        <v>287</v>
      </c>
      <c r="D173" s="12">
        <v>1</v>
      </c>
      <c r="E173" s="12">
        <v>2</v>
      </c>
      <c r="F173" s="12" t="s">
        <v>129</v>
      </c>
      <c r="G173" s="44" t="s">
        <v>171</v>
      </c>
      <c r="H173" s="83">
        <v>355.9</v>
      </c>
      <c r="I173" s="84">
        <v>43900.333045516221</v>
      </c>
      <c r="J173" s="10">
        <f>H173/H174</f>
        <v>0.92393561786085143</v>
      </c>
      <c r="K173" s="65">
        <v>3.1000000000000048E-2</v>
      </c>
      <c r="L173" s="66">
        <f t="shared" si="116"/>
        <v>4.8449999999999998</v>
      </c>
      <c r="M173" s="46">
        <v>22.160619910000001</v>
      </c>
      <c r="N173" s="46">
        <v>0.2756054282</v>
      </c>
      <c r="O173" s="46">
        <v>2.7404272789999999</v>
      </c>
      <c r="P173" s="46">
        <v>2.5900511060000002</v>
      </c>
      <c r="Q173" s="46">
        <v>1.5285812009999999</v>
      </c>
      <c r="R173" s="46">
        <v>0.54100747760000001</v>
      </c>
      <c r="S173" s="46">
        <v>0.12793713139999999</v>
      </c>
      <c r="T173" s="46">
        <v>0.3780726076</v>
      </c>
      <c r="U173" s="46">
        <v>1.40530603</v>
      </c>
      <c r="V173" s="46">
        <v>21.199260049999999</v>
      </c>
      <c r="W173" s="10">
        <f t="shared" si="128"/>
        <v>0.45739153581011355</v>
      </c>
      <c r="X173" s="10">
        <f t="shared" si="128"/>
        <v>5.6884505304437569E-3</v>
      </c>
      <c r="Y173" s="10">
        <f t="shared" si="128"/>
        <v>5.6561966542827663E-2</v>
      </c>
      <c r="Z173" s="10">
        <f t="shared" si="128"/>
        <v>5.3458227162022712E-2</v>
      </c>
      <c r="AA173" s="10">
        <f t="shared" si="128"/>
        <v>3.1549663591331267E-2</v>
      </c>
      <c r="AB173" s="10">
        <f t="shared" si="128"/>
        <v>1.1166305007223943E-2</v>
      </c>
      <c r="AC173" s="10">
        <f t="shared" si="128"/>
        <v>2.6406012672858616E-3</v>
      </c>
      <c r="AD173" s="10">
        <f t="shared" si="128"/>
        <v>7.8033561940144486E-3</v>
      </c>
      <c r="AE173" s="10">
        <f t="shared" si="128"/>
        <v>2.9005284416924668E-2</v>
      </c>
      <c r="AF173" s="10">
        <f t="shared" si="128"/>
        <v>0.43754922703818372</v>
      </c>
      <c r="AG173">
        <f t="shared" si="111"/>
        <v>20.079640754264144</v>
      </c>
      <c r="AH173">
        <f t="shared" si="111"/>
        <v>0.24972487279942432</v>
      </c>
      <c r="AI173">
        <f t="shared" si="111"/>
        <v>2.4830891689394803</v>
      </c>
      <c r="AJ173">
        <f t="shared" si="111"/>
        <v>2.3468339764356583</v>
      </c>
      <c r="AK173">
        <f t="shared" si="111"/>
        <v>1.3850407391334401</v>
      </c>
      <c r="AL173">
        <f t="shared" si="109"/>
        <v>0.49020450870494653</v>
      </c>
      <c r="AM173">
        <f t="shared" si="109"/>
        <v>0.11592327507426152</v>
      </c>
      <c r="AN173">
        <f t="shared" si="109"/>
        <v>0.3425699357900262</v>
      </c>
      <c r="AO173">
        <f t="shared" si="109"/>
        <v>1.2733416459829148</v>
      </c>
      <c r="AP173">
        <f t="shared" si="109"/>
        <v>19.208556790784456</v>
      </c>
    </row>
    <row r="174" spans="1:42" customFormat="1">
      <c r="A174" s="12"/>
      <c r="B174" s="10" t="s">
        <v>139</v>
      </c>
      <c r="C174" s="12" t="s">
        <v>287</v>
      </c>
      <c r="D174" s="12">
        <v>1</v>
      </c>
      <c r="E174" s="12">
        <v>2</v>
      </c>
      <c r="F174" s="12" t="s">
        <v>129</v>
      </c>
      <c r="G174" s="41" t="s">
        <v>33</v>
      </c>
      <c r="H174" s="85">
        <f>H173+H172</f>
        <v>385.2</v>
      </c>
      <c r="I174" s="86">
        <v>47514.493647465155</v>
      </c>
      <c r="J174" s="87"/>
      <c r="K174" s="65"/>
      <c r="L174" s="66"/>
      <c r="M174" s="42">
        <f t="shared" ref="M174:AF174" si="129">(M172*$J172)+(M173*$J173)</f>
        <v>21.976681836521287</v>
      </c>
      <c r="N174" s="42">
        <f t="shared" si="129"/>
        <v>0.27487397909029071</v>
      </c>
      <c r="O174" s="42">
        <f t="shared" si="129"/>
        <v>2.7530621518753895</v>
      </c>
      <c r="P174" s="42">
        <f t="shared" si="129"/>
        <v>2.5101465190565939</v>
      </c>
      <c r="Q174" s="42">
        <f t="shared" si="129"/>
        <v>1.4968714688992728</v>
      </c>
      <c r="R174" s="42">
        <f t="shared" si="129"/>
        <v>0.54019865230942365</v>
      </c>
      <c r="S174" s="42">
        <f t="shared" si="129"/>
        <v>0.12229797246977932</v>
      </c>
      <c r="T174" s="42">
        <f t="shared" si="129"/>
        <v>0.39251330479948077</v>
      </c>
      <c r="U174" s="42">
        <f t="shared" si="129"/>
        <v>1.3909008967632397</v>
      </c>
      <c r="V174" s="42">
        <f t="shared" si="129"/>
        <v>21.100871350552957</v>
      </c>
      <c r="W174" s="42">
        <f t="shared" si="129"/>
        <v>0.45359508434512463</v>
      </c>
      <c r="X174" s="42">
        <f t="shared" si="129"/>
        <v>5.6733535415952685E-3</v>
      </c>
      <c r="Y174" s="42">
        <f t="shared" si="129"/>
        <v>5.6822748232722174E-2</v>
      </c>
      <c r="Z174" s="42">
        <f t="shared" si="129"/>
        <v>5.1809009681250656E-2</v>
      </c>
      <c r="AA174" s="42">
        <f t="shared" si="129"/>
        <v>3.0895179956641341E-2</v>
      </c>
      <c r="AB174" s="42">
        <f t="shared" si="129"/>
        <v>1.1149610986778611E-2</v>
      </c>
      <c r="AC174" s="42">
        <f t="shared" si="129"/>
        <v>2.5242099580965803E-3</v>
      </c>
      <c r="AD174" s="42">
        <f t="shared" si="129"/>
        <v>8.1014097997828861E-3</v>
      </c>
      <c r="AE174" s="42">
        <f t="shared" si="129"/>
        <v>2.8707964845474509E-2</v>
      </c>
      <c r="AF174" s="42">
        <f t="shared" si="129"/>
        <v>0.43551850052740881</v>
      </c>
      <c r="AG174">
        <f t="shared" si="111"/>
        <v>21.552340753637846</v>
      </c>
      <c r="AH174">
        <f t="shared" si="111"/>
        <v>0.26956652081195231</v>
      </c>
      <c r="AI174">
        <f t="shared" si="111"/>
        <v>2.6999041099351899</v>
      </c>
      <c r="AJ174">
        <f t="shared" si="111"/>
        <v>2.461678861381245</v>
      </c>
      <c r="AK174">
        <f t="shared" si="111"/>
        <v>1.4679688317871278</v>
      </c>
      <c r="AL174">
        <f t="shared" si="109"/>
        <v>0.52976812040300003</v>
      </c>
      <c r="AM174">
        <f t="shared" si="109"/>
        <v>0.11993655801884824</v>
      </c>
      <c r="AN174">
        <f t="shared" si="109"/>
        <v>0.38493438446729589</v>
      </c>
      <c r="AO174">
        <f t="shared" si="109"/>
        <v>1.3640444132819516</v>
      </c>
      <c r="AP174">
        <f t="shared" si="109"/>
        <v>20.693441026663116</v>
      </c>
    </row>
    <row r="175" spans="1:42" customFormat="1">
      <c r="A175" s="12">
        <v>200</v>
      </c>
      <c r="B175" s="10" t="s">
        <v>139</v>
      </c>
      <c r="C175" s="12" t="s">
        <v>287</v>
      </c>
      <c r="D175" s="12">
        <v>1</v>
      </c>
      <c r="E175" s="12">
        <v>2</v>
      </c>
      <c r="F175" s="14" t="s">
        <v>217</v>
      </c>
      <c r="G175" s="44" t="s">
        <v>141</v>
      </c>
      <c r="H175" s="83">
        <v>59.5</v>
      </c>
      <c r="I175" s="84">
        <v>52192.982456140351</v>
      </c>
      <c r="J175" s="10">
        <f>H175/H177</f>
        <v>6.0222672064777327E-2</v>
      </c>
      <c r="K175" s="65">
        <v>1.9000000000000128E-2</v>
      </c>
      <c r="L175" s="66">
        <f t="shared" si="116"/>
        <v>4.9049999999999994</v>
      </c>
      <c r="M175" s="46">
        <v>8.2878665839999996</v>
      </c>
      <c r="N175" s="46">
        <v>0.3215025427</v>
      </c>
      <c r="O175" s="46">
        <v>3.8319472499999998</v>
      </c>
      <c r="P175" s="46">
        <v>0.3325610209</v>
      </c>
      <c r="Q175" s="46">
        <v>1.065417828</v>
      </c>
      <c r="R175" s="46">
        <v>0.47272914989999998</v>
      </c>
      <c r="S175" s="46">
        <v>3.3078948019999999E-2</v>
      </c>
      <c r="T175" s="46">
        <v>0.45651099429999997</v>
      </c>
      <c r="U175" s="46">
        <v>0.80524167270000002</v>
      </c>
      <c r="V175" s="46">
        <v>35.238006550000001</v>
      </c>
      <c r="W175" s="10">
        <f t="shared" ref="W175:AF176" si="130">M175*0.1/$L175</f>
        <v>0.16896771832823651</v>
      </c>
      <c r="X175" s="10">
        <f t="shared" si="130"/>
        <v>6.5545880265035694E-3</v>
      </c>
      <c r="Y175" s="10">
        <f t="shared" si="130"/>
        <v>7.8123287461773716E-2</v>
      </c>
      <c r="Z175" s="10">
        <f t="shared" si="130"/>
        <v>6.7800412008154958E-3</v>
      </c>
      <c r="AA175" s="10">
        <f t="shared" si="130"/>
        <v>2.1721056636085631E-2</v>
      </c>
      <c r="AB175" s="10">
        <f t="shared" si="130"/>
        <v>9.6376992844036703E-3</v>
      </c>
      <c r="AC175" s="10">
        <f t="shared" si="130"/>
        <v>6.7439241630988793E-4</v>
      </c>
      <c r="AD175" s="10">
        <f t="shared" si="130"/>
        <v>9.3070539102956176E-3</v>
      </c>
      <c r="AE175" s="10">
        <f t="shared" si="130"/>
        <v>1.641675173700306E-2</v>
      </c>
      <c r="AF175" s="10">
        <f t="shared" si="130"/>
        <v>0.71840991946992883</v>
      </c>
      <c r="AG175">
        <f t="shared" si="111"/>
        <v>8.8189291583597136</v>
      </c>
      <c r="AH175">
        <f t="shared" si="111"/>
        <v>0.34210349787452837</v>
      </c>
      <c r="AI175">
        <f t="shared" si="111"/>
        <v>4.0774873719083651</v>
      </c>
      <c r="AJ175">
        <f t="shared" si="111"/>
        <v>0.35387057144607192</v>
      </c>
      <c r="AK175">
        <f t="shared" si="111"/>
        <v>1.1336867279360483</v>
      </c>
      <c r="AL175">
        <f t="shared" si="109"/>
        <v>0.50302026966843716</v>
      </c>
      <c r="AM175">
        <f t="shared" si="109"/>
        <v>3.5198551553016079E-2</v>
      </c>
      <c r="AN175">
        <f t="shared" si="109"/>
        <v>0.48576290145841167</v>
      </c>
      <c r="AO175">
        <f t="shared" si="109"/>
        <v>0.85683923539621232</v>
      </c>
      <c r="AP175">
        <f t="shared" si="109"/>
        <v>37.495956323211196</v>
      </c>
    </row>
    <row r="176" spans="1:42" customFormat="1">
      <c r="A176" s="12">
        <v>223</v>
      </c>
      <c r="B176" s="10" t="s">
        <v>139</v>
      </c>
      <c r="C176" s="12" t="s">
        <v>287</v>
      </c>
      <c r="D176" s="12">
        <v>1</v>
      </c>
      <c r="E176" s="12">
        <v>2</v>
      </c>
      <c r="F176" s="14" t="s">
        <v>145</v>
      </c>
      <c r="G176" s="12" t="s">
        <v>148</v>
      </c>
      <c r="H176" s="83">
        <v>928.5</v>
      </c>
      <c r="I176" s="84">
        <v>114530.65252251142</v>
      </c>
      <c r="J176" s="10">
        <f>H176/H177</f>
        <v>0.93977732793522262</v>
      </c>
      <c r="K176" s="65">
        <v>1.9000000000000128E-2</v>
      </c>
      <c r="L176" s="66">
        <f t="shared" si="116"/>
        <v>4.9049999999999994</v>
      </c>
      <c r="M176" s="46">
        <v>6.9975212930000001</v>
      </c>
      <c r="N176" s="46">
        <v>0.3152773123</v>
      </c>
      <c r="O176" s="46">
        <v>4.3836437860000004</v>
      </c>
      <c r="P176" s="46">
        <v>0.2189492167</v>
      </c>
      <c r="Q176" s="46">
        <v>0.74300886470000005</v>
      </c>
      <c r="R176" s="46">
        <v>0.64006940599999995</v>
      </c>
      <c r="S176" s="46">
        <v>4.7167764420000001E-2</v>
      </c>
      <c r="T176" s="46">
        <v>0.4704004041</v>
      </c>
      <c r="U176" s="46">
        <v>0.7497361333</v>
      </c>
      <c r="V176" s="46">
        <v>35.15608211</v>
      </c>
      <c r="W176" s="10">
        <f t="shared" si="130"/>
        <v>0.14266098456676865</v>
      </c>
      <c r="X176" s="10">
        <f t="shared" si="130"/>
        <v>6.4276720142711534E-3</v>
      </c>
      <c r="Y176" s="10">
        <f t="shared" si="130"/>
        <v>8.9370923261977597E-2</v>
      </c>
      <c r="Z176" s="10">
        <f t="shared" si="130"/>
        <v>4.4637964668705413E-3</v>
      </c>
      <c r="AA176" s="10">
        <f t="shared" si="130"/>
        <v>1.5147989086646283E-2</v>
      </c>
      <c r="AB176" s="10">
        <f t="shared" si="130"/>
        <v>1.3049325300713557E-2</v>
      </c>
      <c r="AC176" s="10">
        <f t="shared" si="130"/>
        <v>9.6162618593272195E-4</v>
      </c>
      <c r="AD176" s="10">
        <f t="shared" si="130"/>
        <v>9.5902223058104002E-3</v>
      </c>
      <c r="AE176" s="10">
        <f t="shared" si="130"/>
        <v>1.5285140332313969E-2</v>
      </c>
      <c r="AF176" s="10">
        <f t="shared" si="130"/>
        <v>0.71673969643221214</v>
      </c>
      <c r="AG176">
        <f t="shared" si="111"/>
        <v>16.339055651935944</v>
      </c>
      <c r="AH176">
        <f t="shared" si="111"/>
        <v>0.73616546999516053</v>
      </c>
      <c r="AI176">
        <f t="shared" si="111"/>
        <v>10.235710157733589</v>
      </c>
      <c r="AJ176">
        <f t="shared" si="111"/>
        <v>0.51124152207836404</v>
      </c>
      <c r="AK176">
        <f t="shared" si="111"/>
        <v>1.7349090744974807</v>
      </c>
      <c r="AL176">
        <f t="shared" si="109"/>
        <v>1.4945477416692412</v>
      </c>
      <c r="AM176">
        <f t="shared" si="109"/>
        <v>0.11013567455760855</v>
      </c>
      <c r="AN176">
        <f t="shared" si="109"/>
        <v>1.0983744185204092</v>
      </c>
      <c r="AO176">
        <f t="shared" si="109"/>
        <v>1.7506170961580758</v>
      </c>
      <c r="AP176">
        <f t="shared" si="109"/>
        <v>82.088665121168006</v>
      </c>
    </row>
    <row r="177" spans="1:42" customFormat="1">
      <c r="A177" s="12"/>
      <c r="B177" s="10" t="s">
        <v>139</v>
      </c>
      <c r="C177" s="12" t="s">
        <v>287</v>
      </c>
      <c r="D177" s="12">
        <v>1</v>
      </c>
      <c r="E177" s="12">
        <v>2</v>
      </c>
      <c r="F177" s="14" t="s">
        <v>145</v>
      </c>
      <c r="G177" s="41" t="s">
        <v>33</v>
      </c>
      <c r="H177" s="85">
        <f>H176+H175</f>
        <v>988</v>
      </c>
      <c r="I177" s="86">
        <v>121869.9888984828</v>
      </c>
      <c r="J177" s="41"/>
      <c r="K177" s="65"/>
      <c r="L177" s="66"/>
      <c r="M177" s="42">
        <f t="shared" ref="M177:AF177" si="131">(M175*$J175)+(M176*$J176)</f>
        <v>7.0752293343102224</v>
      </c>
      <c r="N177" s="42">
        <f t="shared" si="131"/>
        <v>0.31565221230890683</v>
      </c>
      <c r="O177" s="42">
        <f t="shared" si="131"/>
        <v>4.3504191464331985</v>
      </c>
      <c r="P177" s="42">
        <f t="shared" si="131"/>
        <v>0.22579122312702429</v>
      </c>
      <c r="Q177" s="42">
        <f t="shared" si="131"/>
        <v>0.7624251939675607</v>
      </c>
      <c r="R177" s="42">
        <f t="shared" si="131"/>
        <v>0.62999172863365371</v>
      </c>
      <c r="S177" s="42">
        <f t="shared" si="131"/>
        <v>4.6319298250161942E-2</v>
      </c>
      <c r="T177" s="42">
        <f t="shared" si="131"/>
        <v>0.46956394672844126</v>
      </c>
      <c r="U177" s="42">
        <f t="shared" si="131"/>
        <v>0.75307882519706482</v>
      </c>
      <c r="V177" s="42">
        <f t="shared" si="131"/>
        <v>35.161015818684206</v>
      </c>
      <c r="W177" s="42">
        <f t="shared" si="131"/>
        <v>0.14424524636718095</v>
      </c>
      <c r="X177" s="42">
        <f t="shared" si="131"/>
        <v>6.4353152356555953E-3</v>
      </c>
      <c r="Y177" s="42">
        <f t="shared" si="131"/>
        <v>8.8693560579677866E-2</v>
      </c>
      <c r="Z177" s="42">
        <f t="shared" si="131"/>
        <v>4.6032869139046749E-3</v>
      </c>
      <c r="AA177" s="42">
        <f t="shared" si="131"/>
        <v>1.5543836778135797E-2</v>
      </c>
      <c r="AB177" s="42">
        <f t="shared" si="131"/>
        <v>1.2843868065925664E-2</v>
      </c>
      <c r="AC177" s="42">
        <f t="shared" si="131"/>
        <v>9.4432820081879619E-4</v>
      </c>
      <c r="AD177" s="42">
        <f t="shared" si="131"/>
        <v>9.5731691483882039E-3</v>
      </c>
      <c r="AE177" s="42">
        <f t="shared" si="131"/>
        <v>1.535328899484332E-2</v>
      </c>
      <c r="AF177" s="42">
        <f t="shared" si="131"/>
        <v>0.71684028172648762</v>
      </c>
      <c r="AG177">
        <f t="shared" si="111"/>
        <v>17.579166573427258</v>
      </c>
      <c r="AH177">
        <f t="shared" si="111"/>
        <v>0.78427179632758459</v>
      </c>
      <c r="AI177">
        <f t="shared" si="111"/>
        <v>10.809083243212253</v>
      </c>
      <c r="AJ177">
        <f t="shared" si="111"/>
        <v>0.56100252509409387</v>
      </c>
      <c r="AK177">
        <f t="shared" si="111"/>
        <v>1.8943272155912383</v>
      </c>
      <c r="AL177">
        <f t="shared" si="109"/>
        <v>1.5652820586079383</v>
      </c>
      <c r="AM177">
        <f t="shared" si="109"/>
        <v>0.11508526735031092</v>
      </c>
      <c r="AN177">
        <f t="shared" si="109"/>
        <v>1.1666820178373685</v>
      </c>
      <c r="AO177">
        <f t="shared" si="109"/>
        <v>1.8711051593567536</v>
      </c>
      <c r="AP177">
        <f t="shared" si="109"/>
        <v>87.361317175992326</v>
      </c>
    </row>
    <row r="178" spans="1:42" customFormat="1">
      <c r="A178" s="12">
        <v>213</v>
      </c>
      <c r="B178" s="10" t="s">
        <v>139</v>
      </c>
      <c r="C178" s="12" t="s">
        <v>287</v>
      </c>
      <c r="D178" s="12">
        <v>1</v>
      </c>
      <c r="E178" s="12">
        <v>2</v>
      </c>
      <c r="F178" s="12" t="s">
        <v>150</v>
      </c>
      <c r="G178" s="44" t="s">
        <v>141</v>
      </c>
      <c r="H178" s="83">
        <v>104.1</v>
      </c>
      <c r="I178" s="84">
        <v>91315.789473684214</v>
      </c>
      <c r="J178" s="10">
        <f>H178/H180</f>
        <v>7.2402281263040755E-2</v>
      </c>
      <c r="K178" s="65">
        <v>1.2000000000000099E-2</v>
      </c>
      <c r="L178" s="66">
        <f t="shared" si="116"/>
        <v>4.9399999999999995</v>
      </c>
      <c r="M178" s="46">
        <v>5.8058876899999996</v>
      </c>
      <c r="N178" s="46">
        <v>0.53707669309999995</v>
      </c>
      <c r="O178" s="46">
        <v>1.775362568</v>
      </c>
      <c r="P178" s="46">
        <v>0.22445831220000001</v>
      </c>
      <c r="Q178" s="46">
        <v>0.88743370489999995</v>
      </c>
      <c r="R178" s="46">
        <v>0.30698801409999998</v>
      </c>
      <c r="S178" s="46">
        <v>3.121938208E-2</v>
      </c>
      <c r="T178" s="46">
        <v>0.45899075299999997</v>
      </c>
      <c r="U178" s="46">
        <v>0.59755184949999995</v>
      </c>
      <c r="V178" s="46">
        <v>27.577737519999999</v>
      </c>
      <c r="W178" s="10">
        <f t="shared" ref="W178:AF179" si="132">M178*0.1/$L178</f>
        <v>0.11752809089068827</v>
      </c>
      <c r="X178" s="10">
        <f t="shared" si="132"/>
        <v>1.0871997836032389E-2</v>
      </c>
      <c r="Y178" s="10">
        <f t="shared" si="132"/>
        <v>3.5938513522267214E-2</v>
      </c>
      <c r="Z178" s="10">
        <f t="shared" si="132"/>
        <v>4.5436905303643735E-3</v>
      </c>
      <c r="AA178" s="10">
        <f t="shared" si="132"/>
        <v>1.796424503846154E-2</v>
      </c>
      <c r="AB178" s="10">
        <f t="shared" si="132"/>
        <v>6.21433226923077E-3</v>
      </c>
      <c r="AC178" s="10">
        <f t="shared" si="132"/>
        <v>6.3197129716599206E-4</v>
      </c>
      <c r="AD178" s="10">
        <f t="shared" si="132"/>
        <v>9.2913107894736849E-3</v>
      </c>
      <c r="AE178" s="10">
        <f t="shared" si="132"/>
        <v>1.2096191285425103E-2</v>
      </c>
      <c r="AF178" s="10">
        <f t="shared" si="132"/>
        <v>0.55825379595141711</v>
      </c>
      <c r="AG178">
        <f t="shared" si="111"/>
        <v>10.732170405018115</v>
      </c>
      <c r="AH178">
        <f t="shared" si="111"/>
        <v>0.99278506555348389</v>
      </c>
      <c r="AI178">
        <f t="shared" si="111"/>
        <v>3.2817537347965064</v>
      </c>
      <c r="AJ178">
        <f t="shared" si="111"/>
        <v>0.41491068790432573</v>
      </c>
      <c r="AK178">
        <f t="shared" si="111"/>
        <v>1.6404192179858301</v>
      </c>
      <c r="AL178">
        <f t="shared" si="109"/>
        <v>0.56746665721659928</v>
      </c>
      <c r="AM178">
        <f t="shared" si="109"/>
        <v>5.7708957925420856E-2</v>
      </c>
      <c r="AN178">
        <f t="shared" si="109"/>
        <v>0.84844337998614971</v>
      </c>
      <c r="AO178">
        <f t="shared" si="109"/>
        <v>1.1045732568532924</v>
      </c>
      <c r="AP178">
        <f t="shared" si="109"/>
        <v>50.977386103984664</v>
      </c>
    </row>
    <row r="179" spans="1:42" customFormat="1">
      <c r="A179" s="12">
        <v>220</v>
      </c>
      <c r="B179" s="10" t="s">
        <v>139</v>
      </c>
      <c r="C179" s="12" t="s">
        <v>287</v>
      </c>
      <c r="D179" s="12">
        <v>1</v>
      </c>
      <c r="E179" s="12">
        <v>2</v>
      </c>
      <c r="F179" s="12" t="s">
        <v>150</v>
      </c>
      <c r="G179" s="12" t="s">
        <v>148</v>
      </c>
      <c r="H179" s="83">
        <v>1333.7</v>
      </c>
      <c r="I179" s="84">
        <v>164512.14999383251</v>
      </c>
      <c r="J179" s="10">
        <f>H179/H180</f>
        <v>0.92759771873695929</v>
      </c>
      <c r="K179" s="65">
        <v>1.2000000000000099E-2</v>
      </c>
      <c r="L179" s="66">
        <f t="shared" si="116"/>
        <v>4.9399999999999995</v>
      </c>
      <c r="M179" s="46">
        <v>8.8852199029999994</v>
      </c>
      <c r="N179" s="46">
        <v>0.58412190829999999</v>
      </c>
      <c r="O179" s="46">
        <v>1.3958324440000001</v>
      </c>
      <c r="P179" s="46">
        <v>2.365880379</v>
      </c>
      <c r="Q179" s="46">
        <v>2.1346310279999998</v>
      </c>
      <c r="R179" s="46">
        <v>0.50968267</v>
      </c>
      <c r="S179" s="46">
        <v>7.6473830579999999E-2</v>
      </c>
      <c r="T179" s="46">
        <v>0.88174883739999999</v>
      </c>
      <c r="U179" s="46">
        <v>8.7184667719999993</v>
      </c>
      <c r="V179" s="46">
        <v>16.89185011</v>
      </c>
      <c r="W179" s="10">
        <f t="shared" si="132"/>
        <v>0.17986275107287453</v>
      </c>
      <c r="X179" s="10">
        <f t="shared" si="132"/>
        <v>1.1824330127530366E-2</v>
      </c>
      <c r="Y179" s="10">
        <f t="shared" si="132"/>
        <v>2.8255717489878547E-2</v>
      </c>
      <c r="Z179" s="10">
        <f t="shared" si="132"/>
        <v>4.7892315364372481E-2</v>
      </c>
      <c r="AA179" s="10">
        <f t="shared" si="132"/>
        <v>4.321115441295547E-2</v>
      </c>
      <c r="AB179" s="10">
        <f t="shared" si="132"/>
        <v>1.031746295546559E-2</v>
      </c>
      <c r="AC179" s="10">
        <f t="shared" si="132"/>
        <v>1.5480532506072877E-3</v>
      </c>
      <c r="AD179" s="10">
        <f t="shared" si="132"/>
        <v>1.7849166748987857E-2</v>
      </c>
      <c r="AE179" s="10">
        <f t="shared" si="132"/>
        <v>0.17648718161943322</v>
      </c>
      <c r="AF179" s="10">
        <f t="shared" si="132"/>
        <v>0.34194028562753043</v>
      </c>
      <c r="AG179">
        <f t="shared" si="111"/>
        <v>29.589607882804096</v>
      </c>
      <c r="AH179">
        <f t="shared" si="111"/>
        <v>1.9452459715168682</v>
      </c>
      <c r="AI179">
        <f t="shared" si="111"/>
        <v>4.648408833878257</v>
      </c>
      <c r="AJ179">
        <f t="shared" si="111"/>
        <v>7.8788677687755753</v>
      </c>
      <c r="AK179">
        <f t="shared" si="111"/>
        <v>7.1087599161907882</v>
      </c>
      <c r="AL179">
        <f t="shared" si="109"/>
        <v>1.6973480132853656</v>
      </c>
      <c r="AM179">
        <f t="shared" si="109"/>
        <v>0.25467356856234613</v>
      </c>
      <c r="AN179">
        <f t="shared" si="109"/>
        <v>2.9364047974744185</v>
      </c>
      <c r="AO179">
        <f t="shared" si="109"/>
        <v>29.034285694564957</v>
      </c>
      <c r="AP179">
        <f t="shared" si="109"/>
        <v>56.253331558090217</v>
      </c>
    </row>
    <row r="180" spans="1:42" customFormat="1">
      <c r="A180" s="12"/>
      <c r="B180" s="10" t="s">
        <v>139</v>
      </c>
      <c r="C180" s="12" t="s">
        <v>287</v>
      </c>
      <c r="D180" s="12">
        <v>1</v>
      </c>
      <c r="E180" s="12">
        <v>2</v>
      </c>
      <c r="F180" s="12" t="s">
        <v>150</v>
      </c>
      <c r="G180" s="41" t="s">
        <v>33</v>
      </c>
      <c r="H180" s="85">
        <f>SUM(H178:H179)</f>
        <v>1437.8</v>
      </c>
      <c r="I180" s="86">
        <v>177352.90489700259</v>
      </c>
      <c r="J180" s="41"/>
      <c r="K180" s="65"/>
      <c r="L180" s="66"/>
      <c r="M180" s="42">
        <f t="shared" ref="M180:AF180" si="133">(M178*$J178)+(M179*$J179)</f>
        <v>8.6622692260120324</v>
      </c>
      <c r="N180" s="42">
        <f t="shared" si="133"/>
        <v>0.58071572739700927</v>
      </c>
      <c r="O180" s="42">
        <f t="shared" si="133"/>
        <v>1.4233112907856449</v>
      </c>
      <c r="P180" s="42">
        <f t="shared" si="133"/>
        <v>2.2108365362166644</v>
      </c>
      <c r="Q180" s="42">
        <f t="shared" si="133"/>
        <v>2.0443310966224022</v>
      </c>
      <c r="R180" s="42">
        <f t="shared" si="133"/>
        <v>0.49500711451301294</v>
      </c>
      <c r="S180" s="42">
        <f t="shared" si="133"/>
        <v>7.3197305271299209E-2</v>
      </c>
      <c r="T180" s="42">
        <f t="shared" si="133"/>
        <v>0.85114018766704691</v>
      </c>
      <c r="U180" s="42">
        <f t="shared" si="133"/>
        <v>8.1304940056679289</v>
      </c>
      <c r="V180" s="42">
        <f t="shared" si="133"/>
        <v>17.665532735804007</v>
      </c>
      <c r="W180" s="42">
        <f t="shared" si="133"/>
        <v>0.17534957947392782</v>
      </c>
      <c r="X180" s="42">
        <f t="shared" si="133"/>
        <v>1.1755379097105452E-2</v>
      </c>
      <c r="Y180" s="42">
        <f t="shared" si="133"/>
        <v>2.8811969449102127E-2</v>
      </c>
      <c r="Z180" s="42">
        <f t="shared" si="133"/>
        <v>4.4753776036774599E-2</v>
      </c>
      <c r="AA180" s="42">
        <f t="shared" si="133"/>
        <v>4.1383220579400859E-2</v>
      </c>
      <c r="AB180" s="42">
        <f t="shared" si="133"/>
        <v>1.0020386933461804E-2</v>
      </c>
      <c r="AC180" s="42">
        <f t="shared" si="133"/>
        <v>1.4817268273542353E-3</v>
      </c>
      <c r="AD180" s="42">
        <f t="shared" si="133"/>
        <v>1.7229558454798524E-2</v>
      </c>
      <c r="AE180" s="42">
        <f t="shared" si="133"/>
        <v>0.16458489890016054</v>
      </c>
      <c r="AF180" s="42">
        <f t="shared" si="133"/>
        <v>0.35760187724299614</v>
      </c>
      <c r="AG180">
        <f t="shared" si="111"/>
        <v>31.098757292168916</v>
      </c>
      <c r="AH180">
        <f t="shared" si="111"/>
        <v>2.0848506310371553</v>
      </c>
      <c r="AI180">
        <f t="shared" si="111"/>
        <v>5.1098864776019539</v>
      </c>
      <c r="AJ180">
        <f t="shared" si="111"/>
        <v>7.9372121852318385</v>
      </c>
      <c r="AK180">
        <f t="shared" si="111"/>
        <v>7.3394343837501612</v>
      </c>
      <c r="AL180">
        <f t="shared" si="109"/>
        <v>1.7771447308414188</v>
      </c>
      <c r="AM180">
        <f t="shared" si="109"/>
        <v>0.26278855709509308</v>
      </c>
      <c r="AN180">
        <f t="shared" si="109"/>
        <v>3.0557122420512295</v>
      </c>
      <c r="AO180">
        <f t="shared" si="109"/>
        <v>29.189609922122958</v>
      </c>
      <c r="AP180">
        <f t="shared" si="109"/>
        <v>63.421731725666689</v>
      </c>
    </row>
    <row r="181" spans="1:42" customFormat="1">
      <c r="A181" s="12"/>
      <c r="B181" s="10" t="s">
        <v>139</v>
      </c>
      <c r="C181" s="12" t="s">
        <v>287</v>
      </c>
      <c r="D181" s="12">
        <v>1</v>
      </c>
      <c r="E181" s="12">
        <v>2</v>
      </c>
      <c r="F181" s="12" t="s">
        <v>151</v>
      </c>
      <c r="G181" s="12" t="s">
        <v>141</v>
      </c>
      <c r="H181" s="83">
        <v>125.6</v>
      </c>
      <c r="I181" s="84">
        <v>110175.43859649122</v>
      </c>
      <c r="J181" s="10">
        <f>H181/H183</f>
        <v>6.3530601922104191E-2</v>
      </c>
      <c r="K181" s="65">
        <v>7.0000000000000288E-3</v>
      </c>
      <c r="L181" s="66">
        <f t="shared" si="116"/>
        <v>4.9649999999999999</v>
      </c>
      <c r="M181" s="12">
        <v>4.5580796780000004</v>
      </c>
      <c r="N181" s="12">
        <v>0.53012230699999996</v>
      </c>
      <c r="O181" s="12">
        <v>2.0741895079999999</v>
      </c>
      <c r="P181" s="12">
        <v>0.122010061</v>
      </c>
      <c r="Q181" s="12">
        <v>0.26184153599999999</v>
      </c>
      <c r="R181" s="12">
        <v>2.8295532000000002E-2</v>
      </c>
      <c r="S181" s="12">
        <v>7.2792659999999995E-2</v>
      </c>
      <c r="T181" s="12">
        <v>0.82407637199999995</v>
      </c>
      <c r="U181" s="12">
        <v>0.123095225</v>
      </c>
      <c r="V181" s="12">
        <v>5.5040449850000002</v>
      </c>
      <c r="W181" s="10">
        <f t="shared" ref="W181:AF182" si="134">M181*0.1/$L181</f>
        <v>9.1804223121852976E-2</v>
      </c>
      <c r="X181" s="10">
        <f t="shared" si="134"/>
        <v>1.067718644511581E-2</v>
      </c>
      <c r="Y181" s="10">
        <f t="shared" si="134"/>
        <v>4.1776223726082577E-2</v>
      </c>
      <c r="Z181" s="10">
        <f t="shared" si="134"/>
        <v>2.4574030412890238E-3</v>
      </c>
      <c r="AA181" s="10">
        <f t="shared" si="134"/>
        <v>5.2737469486404832E-3</v>
      </c>
      <c r="AB181" s="10">
        <f t="shared" si="134"/>
        <v>5.6989993957703934E-4</v>
      </c>
      <c r="AC181" s="10">
        <f t="shared" si="134"/>
        <v>1.4661160120845922E-3</v>
      </c>
      <c r="AD181" s="10">
        <f t="shared" si="134"/>
        <v>1.6597711419939577E-2</v>
      </c>
      <c r="AE181" s="10">
        <f t="shared" si="134"/>
        <v>2.4792593152064453E-3</v>
      </c>
      <c r="AF181" s="10">
        <f t="shared" si="134"/>
        <v>0.11085689798590133</v>
      </c>
      <c r="AG181">
        <f t="shared" si="111"/>
        <v>10.114570547460293</v>
      </c>
      <c r="AH181">
        <f t="shared" si="111"/>
        <v>1.1763636995671454</v>
      </c>
      <c r="AI181">
        <f t="shared" si="111"/>
        <v>4.6027137719262914</v>
      </c>
      <c r="AJ181">
        <f t="shared" si="111"/>
        <v>0.27074545788236964</v>
      </c>
      <c r="AK181">
        <f t="shared" si="111"/>
        <v>0.5810373831133725</v>
      </c>
      <c r="AL181">
        <f t="shared" si="109"/>
        <v>6.2788975799014157E-2</v>
      </c>
      <c r="AM181">
        <f t="shared" si="109"/>
        <v>0.16152997466475855</v>
      </c>
      <c r="AN181">
        <f t="shared" si="109"/>
        <v>1.828660135389834</v>
      </c>
      <c r="AO181">
        <f t="shared" si="109"/>
        <v>0.27315348244730658</v>
      </c>
      <c r="AP181">
        <f t="shared" si="109"/>
        <v>12.213707357043164</v>
      </c>
    </row>
    <row r="182" spans="1:42" customFormat="1">
      <c r="A182" s="12">
        <v>226</v>
      </c>
      <c r="B182" s="10" t="s">
        <v>139</v>
      </c>
      <c r="C182" s="12" t="s">
        <v>287</v>
      </c>
      <c r="D182" s="12">
        <v>1</v>
      </c>
      <c r="E182" s="12">
        <v>2</v>
      </c>
      <c r="F182" s="12" t="s">
        <v>151</v>
      </c>
      <c r="G182" s="12" t="s">
        <v>148</v>
      </c>
      <c r="H182" s="83">
        <v>1851.4</v>
      </c>
      <c r="I182" s="84">
        <v>228370.54397434319</v>
      </c>
      <c r="J182" s="10">
        <f>H182/H183</f>
        <v>0.93646939807789586</v>
      </c>
      <c r="K182" s="65">
        <v>7.0000000000000288E-3</v>
      </c>
      <c r="L182" s="66">
        <f t="shared" si="116"/>
        <v>4.9649999999999999</v>
      </c>
      <c r="M182" s="46">
        <v>3.6410277820000001</v>
      </c>
      <c r="N182" s="46">
        <v>0.58316562169999997</v>
      </c>
      <c r="O182" s="46">
        <v>1.27831603</v>
      </c>
      <c r="P182" s="46">
        <v>0.2945234504</v>
      </c>
      <c r="Q182" s="46">
        <v>2.3461574999999999</v>
      </c>
      <c r="R182" s="46">
        <v>0.38058888489999998</v>
      </c>
      <c r="S182" s="46">
        <v>0.49852457890000001</v>
      </c>
      <c r="T182" s="46">
        <v>0.81414627299999998</v>
      </c>
      <c r="U182" s="46">
        <v>1.363119344</v>
      </c>
      <c r="V182" s="46">
        <v>17.60022322</v>
      </c>
      <c r="W182" s="10">
        <f t="shared" si="134"/>
        <v>7.3333892890231636E-2</v>
      </c>
      <c r="X182" s="10">
        <f t="shared" si="134"/>
        <v>1.1745531152064451E-2</v>
      </c>
      <c r="Y182" s="10">
        <f t="shared" si="134"/>
        <v>2.5746546424974828E-2</v>
      </c>
      <c r="Z182" s="10">
        <f t="shared" si="134"/>
        <v>5.9319929587109774E-3</v>
      </c>
      <c r="AA182" s="10">
        <f t="shared" si="134"/>
        <v>4.7253927492447133E-2</v>
      </c>
      <c r="AB182" s="10">
        <f t="shared" si="134"/>
        <v>7.6654357482376636E-3</v>
      </c>
      <c r="AC182" s="10">
        <f t="shared" si="134"/>
        <v>1.0040777017119841E-2</v>
      </c>
      <c r="AD182" s="10">
        <f t="shared" si="134"/>
        <v>1.6397709425981875E-2</v>
      </c>
      <c r="AE182" s="10">
        <f t="shared" si="134"/>
        <v>2.7454568862034241E-2</v>
      </c>
      <c r="AF182" s="10">
        <f t="shared" si="134"/>
        <v>0.35448586545820748</v>
      </c>
      <c r="AG182">
        <f t="shared" si="111"/>
        <v>16.747301011098418</v>
      </c>
      <c r="AH182">
        <f t="shared" si="111"/>
        <v>2.6823333384645527</v>
      </c>
      <c r="AI182">
        <f t="shared" si="111"/>
        <v>5.8797528125321827</v>
      </c>
      <c r="AJ182">
        <f t="shared" si="111"/>
        <v>1.3546924588327995</v>
      </c>
      <c r="AK182">
        <f t="shared" si="111"/>
        <v>10.791405126374322</v>
      </c>
      <c r="AL182">
        <f t="shared" si="109"/>
        <v>1.7505597316254116</v>
      </c>
      <c r="AM182">
        <f t="shared" si="109"/>
        <v>2.293017709324741</v>
      </c>
      <c r="AN182">
        <f t="shared" si="109"/>
        <v>3.7447538215446956</v>
      </c>
      <c r="AO182">
        <f t="shared" si="109"/>
        <v>6.2698148256038237</v>
      </c>
      <c r="AP182">
        <f t="shared" si="109"/>
        <v>80.95412992590667</v>
      </c>
    </row>
    <row r="183" spans="1:42" customFormat="1">
      <c r="A183" s="12"/>
      <c r="B183" s="10" t="s">
        <v>139</v>
      </c>
      <c r="C183" s="12" t="s">
        <v>287</v>
      </c>
      <c r="D183" s="12">
        <v>1</v>
      </c>
      <c r="E183" s="12">
        <v>2</v>
      </c>
      <c r="F183" s="12" t="s">
        <v>151</v>
      </c>
      <c r="G183" s="41" t="s">
        <v>33</v>
      </c>
      <c r="H183" s="85">
        <f>SUM(H181:H182)</f>
        <v>1977</v>
      </c>
      <c r="I183" s="86">
        <v>243863.32798815839</v>
      </c>
      <c r="J183" s="41"/>
      <c r="K183" s="65"/>
      <c r="L183" s="66"/>
      <c r="M183" s="42">
        <f t="shared" ref="M183:AF183" si="135">(M181*$J181)+(M182*$J182)</f>
        <v>3.6992886409466874</v>
      </c>
      <c r="N183" s="42">
        <f t="shared" si="135"/>
        <v>0.57979574798916544</v>
      </c>
      <c r="O183" s="42">
        <f t="shared" si="135"/>
        <v>1.3288783511111786</v>
      </c>
      <c r="P183" s="42">
        <f t="shared" si="135"/>
        <v>0.28356357093179568</v>
      </c>
      <c r="Q183" s="42">
        <f t="shared" si="135"/>
        <v>2.2137396522112294</v>
      </c>
      <c r="R183" s="42">
        <f t="shared" si="135"/>
        <v>0.35820747613710674</v>
      </c>
      <c r="S183" s="42">
        <f t="shared" si="135"/>
        <v>0.47147757383483063</v>
      </c>
      <c r="T183" s="42">
        <f t="shared" si="135"/>
        <v>0.81477713816661612</v>
      </c>
      <c r="U183" s="42">
        <f t="shared" si="135"/>
        <v>1.2843398653220031</v>
      </c>
      <c r="V183" s="42">
        <f t="shared" si="135"/>
        <v>16.831745735773396</v>
      </c>
      <c r="W183" s="42">
        <f t="shared" si="135"/>
        <v>7.4507324087546581E-2</v>
      </c>
      <c r="X183" s="42">
        <f t="shared" si="135"/>
        <v>1.1677658569771711E-2</v>
      </c>
      <c r="Y183" s="42">
        <f t="shared" si="135"/>
        <v>2.6764921472531296E-2</v>
      </c>
      <c r="Z183" s="42">
        <f t="shared" si="135"/>
        <v>5.7112501698246866E-3</v>
      </c>
      <c r="AA183" s="42">
        <f t="shared" si="135"/>
        <v>4.4586901353700491E-2</v>
      </c>
      <c r="AB183" s="42">
        <f t="shared" si="135"/>
        <v>7.2146520873536107E-3</v>
      </c>
      <c r="AC183" s="42">
        <f t="shared" si="135"/>
        <v>9.4960236421919586E-3</v>
      </c>
      <c r="AD183" s="42">
        <f t="shared" si="135"/>
        <v>1.6410415673043629E-2</v>
      </c>
      <c r="AE183" s="42">
        <f t="shared" si="135"/>
        <v>2.5867872413333395E-2</v>
      </c>
      <c r="AF183" s="42">
        <f t="shared" si="135"/>
        <v>0.33900797050903114</v>
      </c>
      <c r="AG183">
        <f t="shared" si="111"/>
        <v>18.169604011481383</v>
      </c>
      <c r="AH183">
        <f t="shared" si="111"/>
        <v>2.8477526819339674</v>
      </c>
      <c r="AI183">
        <f t="shared" si="111"/>
        <v>6.5269828236332019</v>
      </c>
      <c r="AJ183">
        <f t="shared" si="111"/>
        <v>1.3927644733863829</v>
      </c>
      <c r="AK183">
        <f t="shared" si="111"/>
        <v>10.873110148793126</v>
      </c>
      <c r="AL183">
        <f t="shared" si="109"/>
        <v>1.7593890682987652</v>
      </c>
      <c r="AM183">
        <f t="shared" si="109"/>
        <v>2.3157319280391637</v>
      </c>
      <c r="AN183">
        <f t="shared" si="109"/>
        <v>4.0018985796974533</v>
      </c>
      <c r="AO183">
        <f t="shared" si="109"/>
        <v>6.3082254546885563</v>
      </c>
      <c r="AP183">
        <f t="shared" si="109"/>
        <v>82.671611902843779</v>
      </c>
    </row>
    <row r="184" spans="1:42" customFormat="1">
      <c r="A184" s="12">
        <v>112</v>
      </c>
      <c r="B184" s="10" t="s">
        <v>139</v>
      </c>
      <c r="C184" s="12" t="s">
        <v>287</v>
      </c>
      <c r="D184" s="12">
        <v>1</v>
      </c>
      <c r="E184" s="12">
        <v>2</v>
      </c>
      <c r="F184" s="12" t="s">
        <v>67</v>
      </c>
      <c r="G184" s="44" t="s">
        <v>169</v>
      </c>
      <c r="H184" s="83">
        <v>98.1</v>
      </c>
      <c r="I184" s="84">
        <v>86052.631578947374</v>
      </c>
      <c r="J184" s="10">
        <f>H184/H186</f>
        <v>7.418330308529944E-2</v>
      </c>
      <c r="K184" s="65">
        <v>3.0000000000001137E-3</v>
      </c>
      <c r="L184" s="66">
        <f t="shared" si="116"/>
        <v>4.9849999999999994</v>
      </c>
      <c r="M184" s="46">
        <v>2.8847639799999998</v>
      </c>
      <c r="N184" s="46">
        <v>0.38301117839999999</v>
      </c>
      <c r="O184" s="46">
        <v>20.542547429999999</v>
      </c>
      <c r="P184" s="46">
        <v>0.59741913520000001</v>
      </c>
      <c r="Q184" s="46">
        <v>1.5965024210000001</v>
      </c>
      <c r="R184" s="46">
        <v>0.88785493800000004</v>
      </c>
      <c r="S184" s="46">
        <v>0.23413239050000001</v>
      </c>
      <c r="T184" s="46">
        <v>0.62573100800000003</v>
      </c>
      <c r="U184" s="46">
        <v>2.0101679720000001</v>
      </c>
      <c r="V184" s="46">
        <v>40.800650900000001</v>
      </c>
      <c r="W184" s="10">
        <f t="shared" ref="W184:AF185" si="136">M184*0.1/$L184</f>
        <v>5.7868886258776328E-2</v>
      </c>
      <c r="X184" s="10">
        <f t="shared" si="136"/>
        <v>7.6832733881644945E-3</v>
      </c>
      <c r="Y184" s="10">
        <f t="shared" si="136"/>
        <v>0.41208721023069211</v>
      </c>
      <c r="Z184" s="10">
        <f t="shared" si="136"/>
        <v>1.1984335711133403E-2</v>
      </c>
      <c r="AA184" s="10">
        <f t="shared" si="136"/>
        <v>3.2026126800401206E-2</v>
      </c>
      <c r="AB184" s="10">
        <f t="shared" si="136"/>
        <v>1.7810530351053164E-2</v>
      </c>
      <c r="AC184" s="10">
        <f t="shared" si="136"/>
        <v>4.696738024072218E-3</v>
      </c>
      <c r="AD184" s="10">
        <f t="shared" si="136"/>
        <v>1.2552276990972921E-2</v>
      </c>
      <c r="AE184" s="10">
        <f t="shared" si="136"/>
        <v>4.0324332437311941E-2</v>
      </c>
      <c r="AF184" s="10">
        <f t="shared" si="136"/>
        <v>0.81846842326980962</v>
      </c>
      <c r="AG184">
        <f t="shared" si="111"/>
        <v>4.9797699491104899</v>
      </c>
      <c r="AH184">
        <f t="shared" si="111"/>
        <v>0.66116589419204985</v>
      </c>
      <c r="AI184">
        <f t="shared" si="111"/>
        <v>35.461188880377982</v>
      </c>
      <c r="AJ184">
        <f t="shared" si="111"/>
        <v>1.0312836256685851</v>
      </c>
      <c r="AK184">
        <f t="shared" si="111"/>
        <v>2.7559324904555775</v>
      </c>
      <c r="AL184">
        <f t="shared" si="109"/>
        <v>1.532643006524838</v>
      </c>
      <c r="AM184">
        <f t="shared" si="109"/>
        <v>0.40416666680831986</v>
      </c>
      <c r="AN184">
        <f t="shared" si="109"/>
        <v>1.0801564673810908</v>
      </c>
      <c r="AO184">
        <f t="shared" si="109"/>
        <v>3.4700149228950012</v>
      </c>
      <c r="AP184">
        <f t="shared" si="109"/>
        <v>70.431361686638894</v>
      </c>
    </row>
    <row r="185" spans="1:42" customFormat="1">
      <c r="A185" s="12"/>
      <c r="B185" s="10" t="s">
        <v>139</v>
      </c>
      <c r="C185" s="12" t="s">
        <v>287</v>
      </c>
      <c r="D185" s="12">
        <v>1</v>
      </c>
      <c r="E185" s="12">
        <v>2</v>
      </c>
      <c r="F185" s="12" t="s">
        <v>163</v>
      </c>
      <c r="G185" s="12" t="s">
        <v>148</v>
      </c>
      <c r="H185" s="83">
        <v>1224.3000000000002</v>
      </c>
      <c r="I185" s="84">
        <v>151017.6390773406</v>
      </c>
      <c r="J185" s="10">
        <f>H185/H186</f>
        <v>0.92581669691470059</v>
      </c>
      <c r="K185" s="65">
        <v>3.0000000000001137E-3</v>
      </c>
      <c r="L185" s="66">
        <f t="shared" si="116"/>
        <v>4.9849999999999994</v>
      </c>
      <c r="M185" s="12">
        <v>3.3176416710000001</v>
      </c>
      <c r="N185" s="12">
        <v>0.399989443</v>
      </c>
      <c r="O185" s="12">
        <v>0.98922162199999997</v>
      </c>
      <c r="P185" s="12">
        <v>1.316788002</v>
      </c>
      <c r="Q185" s="12">
        <v>1.3149912640000001</v>
      </c>
      <c r="R185" s="12">
        <v>0.36561402500000001</v>
      </c>
      <c r="S185" s="12">
        <v>0.32308895900000001</v>
      </c>
      <c r="T185" s="12">
        <v>1.005036153</v>
      </c>
      <c r="U185" s="12">
        <v>5.039411436</v>
      </c>
      <c r="V185" s="12">
        <v>13.53709742</v>
      </c>
      <c r="W185" s="10">
        <f t="shared" si="136"/>
        <v>6.6552490892678048E-2</v>
      </c>
      <c r="X185" s="10">
        <f t="shared" si="136"/>
        <v>8.0238604413239746E-3</v>
      </c>
      <c r="Y185" s="10">
        <f t="shared" si="136"/>
        <v>1.9843964332998999E-2</v>
      </c>
      <c r="Z185" s="10">
        <f t="shared" si="136"/>
        <v>2.6415005055165499E-2</v>
      </c>
      <c r="AA185" s="10">
        <f t="shared" si="136"/>
        <v>2.6378962166499507E-2</v>
      </c>
      <c r="AB185" s="10">
        <f t="shared" si="136"/>
        <v>7.3342833500501508E-3</v>
      </c>
      <c r="AC185" s="10">
        <f t="shared" si="136"/>
        <v>6.4812228485456383E-3</v>
      </c>
      <c r="AD185" s="10">
        <f t="shared" si="136"/>
        <v>2.0161206680040126E-2</v>
      </c>
      <c r="AE185" s="10">
        <f t="shared" si="136"/>
        <v>0.10109150322968907</v>
      </c>
      <c r="AF185" s="10">
        <f t="shared" si="136"/>
        <v>0.27155661825476435</v>
      </c>
      <c r="AG185">
        <f t="shared" si="111"/>
        <v>10.050600049328452</v>
      </c>
      <c r="AH185">
        <f t="shared" si="111"/>
        <v>1.2117444601348151</v>
      </c>
      <c r="AI185">
        <f t="shared" si="111"/>
        <v>2.9967886435044631</v>
      </c>
      <c r="AJ185">
        <f t="shared" si="111"/>
        <v>3.9891316996471109</v>
      </c>
      <c r="AK185">
        <f t="shared" si="111"/>
        <v>3.9836885876952453</v>
      </c>
      <c r="AL185">
        <f t="shared" si="109"/>
        <v>1.1076061558488222</v>
      </c>
      <c r="AM185">
        <f t="shared" si="109"/>
        <v>0.97877897292147853</v>
      </c>
      <c r="AN185">
        <f t="shared" si="109"/>
        <v>3.0446978337699679</v>
      </c>
      <c r="AO185">
        <f t="shared" si="109"/>
        <v>15.266600148526996</v>
      </c>
      <c r="AP185">
        <f t="shared" si="109"/>
        <v>41.009839364661168</v>
      </c>
    </row>
    <row r="186" spans="1:42" customFormat="1">
      <c r="A186" s="12"/>
      <c r="B186" s="10" t="s">
        <v>139</v>
      </c>
      <c r="C186" s="12" t="s">
        <v>287</v>
      </c>
      <c r="D186" s="12">
        <v>1</v>
      </c>
      <c r="E186" s="12">
        <v>2</v>
      </c>
      <c r="F186" s="12" t="s">
        <v>163</v>
      </c>
      <c r="G186" s="41" t="s">
        <v>33</v>
      </c>
      <c r="H186" s="85">
        <f>SUM(H184:H185)</f>
        <v>1322.4</v>
      </c>
      <c r="I186" s="86">
        <v>163118.29283335392</v>
      </c>
      <c r="J186" s="41"/>
      <c r="K186" s="65"/>
      <c r="L186" s="66"/>
      <c r="M186" s="42">
        <f t="shared" ref="M186:AF186" si="137">(M184*$J184)+(M185*$J185)</f>
        <v>3.2855293740496823</v>
      </c>
      <c r="N186" s="42">
        <f t="shared" si="137"/>
        <v>0.39872993925131583</v>
      </c>
      <c r="O186" s="42">
        <f t="shared" si="137"/>
        <v>2.4397519167404713</v>
      </c>
      <c r="P186" s="42">
        <f t="shared" si="137"/>
        <v>1.2634228433240473</v>
      </c>
      <c r="Q186" s="42">
        <f t="shared" si="137"/>
        <v>1.3358746914816244</v>
      </c>
      <c r="R186" s="42">
        <f t="shared" si="137"/>
        <v>0.40435558093262253</v>
      </c>
      <c r="S186" s="42">
        <f t="shared" si="137"/>
        <v>0.31648986691753628</v>
      </c>
      <c r="T186" s="42">
        <f t="shared" si="137"/>
        <v>0.97689804446665163</v>
      </c>
      <c r="U186" s="42">
        <f t="shared" si="137"/>
        <v>4.8146921499909254</v>
      </c>
      <c r="V186" s="42">
        <f t="shared" si="137"/>
        <v>15.559597870989112</v>
      </c>
      <c r="W186" s="42">
        <f t="shared" si="137"/>
        <v>6.5908312418248405E-2</v>
      </c>
      <c r="X186" s="42">
        <f t="shared" si="137"/>
        <v>7.9985945687325154E-3</v>
      </c>
      <c r="Y186" s="42">
        <f t="shared" si="137"/>
        <v>4.8941863926589203E-2</v>
      </c>
      <c r="Z186" s="42">
        <f t="shared" si="137"/>
        <v>2.5344490337493426E-2</v>
      </c>
      <c r="AA186" s="42">
        <f t="shared" si="137"/>
        <v>2.6797887492108822E-2</v>
      </c>
      <c r="AB186" s="42">
        <f t="shared" si="137"/>
        <v>8.111445956522018E-3</v>
      </c>
      <c r="AC186" s="42">
        <f t="shared" si="137"/>
        <v>6.3488438699606095E-3</v>
      </c>
      <c r="AD186" s="42">
        <f t="shared" si="137"/>
        <v>1.9596751142761323E-2</v>
      </c>
      <c r="AE186" s="42">
        <f t="shared" si="137"/>
        <v>9.6583593781162005E-2</v>
      </c>
      <c r="AF186" s="42">
        <f t="shared" si="137"/>
        <v>0.31212834244712367</v>
      </c>
      <c r="AG186">
        <f t="shared" si="111"/>
        <v>10.750851405192019</v>
      </c>
      <c r="AH186">
        <f t="shared" si="111"/>
        <v>1.3047170911177846</v>
      </c>
      <c r="AI186">
        <f t="shared" si="111"/>
        <v>7.983313291787538</v>
      </c>
      <c r="AJ186">
        <f t="shared" si="111"/>
        <v>4.1341499965833615</v>
      </c>
      <c r="AK186">
        <f t="shared" si="111"/>
        <v>4.3712256592530796</v>
      </c>
      <c r="AL186">
        <f t="shared" si="109"/>
        <v>1.3231252168378831</v>
      </c>
      <c r="AM186">
        <f t="shared" si="109"/>
        <v>1.0356125735334785</v>
      </c>
      <c r="AN186">
        <f t="shared" si="109"/>
        <v>3.1965885914873042</v>
      </c>
      <c r="AO186">
        <f t="shared" si="109"/>
        <v>15.754550933293283</v>
      </c>
      <c r="AP186">
        <f t="shared" si="109"/>
        <v>50.913842364879287</v>
      </c>
    </row>
    <row r="187" spans="1:42" customFormat="1">
      <c r="A187" s="57"/>
      <c r="B187" s="57" t="s">
        <v>139</v>
      </c>
      <c r="C187" s="12" t="s">
        <v>287</v>
      </c>
      <c r="D187" s="57">
        <v>1</v>
      </c>
      <c r="E187" s="57">
        <v>2</v>
      </c>
      <c r="F187" s="57"/>
      <c r="G187" s="57" t="s">
        <v>153</v>
      </c>
      <c r="H187" s="70">
        <v>1108.5</v>
      </c>
      <c r="I187" s="71">
        <v>133907.85740717896</v>
      </c>
      <c r="J187" s="57">
        <f>H187/H189</f>
        <v>0.92676197642337599</v>
      </c>
      <c r="K187" s="72">
        <v>1.4400000000000083E-2</v>
      </c>
      <c r="L187" s="73">
        <f t="shared" si="116"/>
        <v>4.9279999999999999</v>
      </c>
      <c r="M187" s="57">
        <v>12.399586879999999</v>
      </c>
      <c r="N187" s="57">
        <v>0.349157094</v>
      </c>
      <c r="O187" s="57">
        <v>1.82556133</v>
      </c>
      <c r="P187" s="57">
        <v>1.763602042</v>
      </c>
      <c r="Q187" s="57">
        <v>0.42599158799999998</v>
      </c>
      <c r="R187" s="57">
        <v>0.23924198699999999</v>
      </c>
      <c r="S187" s="57">
        <v>0.114021146</v>
      </c>
      <c r="T187" s="57">
        <v>0.40436814199999999</v>
      </c>
      <c r="U187" s="57">
        <v>2.8081122719999998</v>
      </c>
      <c r="V187" s="57">
        <v>9.9333607100000005</v>
      </c>
      <c r="W187" s="57">
        <f t="shared" ref="W187:AF188" si="138">M187*0.1/$L187</f>
        <v>0.25161499350649352</v>
      </c>
      <c r="X187" s="57">
        <f t="shared" si="138"/>
        <v>7.0851683035714286E-3</v>
      </c>
      <c r="Y187" s="57">
        <f t="shared" si="138"/>
        <v>3.704466984577922E-2</v>
      </c>
      <c r="Z187" s="57">
        <f t="shared" si="138"/>
        <v>3.5787379099025976E-2</v>
      </c>
      <c r="AA187" s="57">
        <f t="shared" si="138"/>
        <v>8.6443098214285721E-3</v>
      </c>
      <c r="AB187" s="57">
        <f t="shared" si="138"/>
        <v>4.8547481128246757E-3</v>
      </c>
      <c r="AC187" s="57">
        <f t="shared" si="138"/>
        <v>2.3137407873376624E-3</v>
      </c>
      <c r="AD187" s="57">
        <f t="shared" si="138"/>
        <v>8.2055223620129871E-3</v>
      </c>
      <c r="AE187" s="57">
        <f t="shared" si="138"/>
        <v>5.698279772727273E-2</v>
      </c>
      <c r="AF187" s="57">
        <f t="shared" si="138"/>
        <v>0.20156981960227274</v>
      </c>
      <c r="AG187">
        <f t="shared" si="111"/>
        <v>33.693224671975798</v>
      </c>
      <c r="AH187">
        <f t="shared" si="111"/>
        <v>0.94875970690050693</v>
      </c>
      <c r="AI187">
        <f t="shared" si="111"/>
        <v>4.9605723674046258</v>
      </c>
      <c r="AJ187">
        <f t="shared" si="111"/>
        <v>4.7922112573690274</v>
      </c>
      <c r="AK187">
        <f t="shared" si="111"/>
        <v>1.1575410069513339</v>
      </c>
      <c r="AL187">
        <f t="shared" si="109"/>
        <v>0.65008891803989788</v>
      </c>
      <c r="AM187">
        <f t="shared" si="109"/>
        <v>0.30982807142798569</v>
      </c>
      <c r="AN187">
        <f t="shared" si="109"/>
        <v>1.0987839184038535</v>
      </c>
      <c r="AO187">
        <f t="shared" si="109"/>
        <v>7.6304443527257577</v>
      </c>
      <c r="AP187">
        <f t="shared" si="109"/>
        <v>26.991782660891925</v>
      </c>
    </row>
    <row r="188" spans="1:42" customFormat="1">
      <c r="A188" s="57"/>
      <c r="B188" s="57" t="s">
        <v>139</v>
      </c>
      <c r="C188" s="12" t="s">
        <v>287</v>
      </c>
      <c r="D188" s="57">
        <v>1</v>
      </c>
      <c r="E188" s="57">
        <v>2</v>
      </c>
      <c r="F188" s="57"/>
      <c r="G188" s="57" t="s">
        <v>279</v>
      </c>
      <c r="H188" s="70">
        <v>87.6</v>
      </c>
      <c r="I188" s="71">
        <v>10582.16356235352</v>
      </c>
      <c r="J188" s="57">
        <f>H188/H189</f>
        <v>7.3238023576624026E-2</v>
      </c>
      <c r="K188" s="72">
        <v>1.4400000000000083E-2</v>
      </c>
      <c r="L188" s="73">
        <f t="shared" si="116"/>
        <v>4.9279999999999999</v>
      </c>
      <c r="M188" s="57">
        <v>12.84999219</v>
      </c>
      <c r="N188" s="57">
        <v>0.35474255399999999</v>
      </c>
      <c r="O188" s="57">
        <v>2.8684555610000002</v>
      </c>
      <c r="P188" s="57">
        <v>2.307884939</v>
      </c>
      <c r="Q188" s="57">
        <v>2.1224228780000001</v>
      </c>
      <c r="R188" s="57">
        <v>0.33938087900000002</v>
      </c>
      <c r="S188" s="57">
        <v>0.12021309099999999</v>
      </c>
      <c r="T188" s="57">
        <v>0.50872962600000005</v>
      </c>
      <c r="U188" s="57">
        <v>6.0584234339999998</v>
      </c>
      <c r="V188" s="57">
        <v>13.241113029999999</v>
      </c>
      <c r="W188" s="57">
        <f t="shared" si="138"/>
        <v>0.26075471164772729</v>
      </c>
      <c r="X188" s="57">
        <f t="shared" si="138"/>
        <v>7.1985096185064939E-3</v>
      </c>
      <c r="Y188" s="57">
        <f t="shared" si="138"/>
        <v>5.8207296286525975E-2</v>
      </c>
      <c r="Z188" s="57">
        <f t="shared" si="138"/>
        <v>4.6832080742694807E-2</v>
      </c>
      <c r="AA188" s="57">
        <f t="shared" si="138"/>
        <v>4.3068646063311691E-2</v>
      </c>
      <c r="AB188" s="57">
        <f t="shared" si="138"/>
        <v>6.8867873173701312E-3</v>
      </c>
      <c r="AC188" s="57">
        <f t="shared" si="138"/>
        <v>2.4393890219155845E-3</v>
      </c>
      <c r="AD188" s="57">
        <f t="shared" si="138"/>
        <v>1.0323247280844158E-2</v>
      </c>
      <c r="AE188" s="57">
        <f t="shared" si="138"/>
        <v>0.12293878721590909</v>
      </c>
      <c r="AF188" s="57">
        <f t="shared" si="138"/>
        <v>0.26869141700487015</v>
      </c>
      <c r="AG188">
        <f t="shared" si="111"/>
        <v>2.7593490083105787</v>
      </c>
      <c r="AH188">
        <f t="shared" si="111"/>
        <v>7.6175806188210751E-2</v>
      </c>
      <c r="AI188">
        <f t="shared" si="111"/>
        <v>0.61595912982639045</v>
      </c>
      <c r="AJ188">
        <f t="shared" si="111"/>
        <v>0.49558473838454298</v>
      </c>
      <c r="AK188">
        <f t="shared" si="111"/>
        <v>0.4557594570510774</v>
      </c>
      <c r="AL188">
        <f t="shared" si="109"/>
        <v>7.2877109811552557E-2</v>
      </c>
      <c r="AM188">
        <f t="shared" si="109"/>
        <v>2.5814013622120293E-2</v>
      </c>
      <c r="AN188">
        <f t="shared" si="109"/>
        <v>0.1092422912205141</v>
      </c>
      <c r="AO188">
        <f t="shared" si="109"/>
        <v>1.3009583544761261</v>
      </c>
      <c r="AP188">
        <f t="shared" si="109"/>
        <v>2.8433365225460721</v>
      </c>
    </row>
    <row r="189" spans="1:42" customFormat="1">
      <c r="A189" s="57"/>
      <c r="B189" s="57" t="s">
        <v>139</v>
      </c>
      <c r="C189" s="12" t="s">
        <v>287</v>
      </c>
      <c r="D189" s="57">
        <v>1</v>
      </c>
      <c r="E189" s="57">
        <v>2</v>
      </c>
      <c r="F189" s="57"/>
      <c r="G189" s="60" t="s">
        <v>154</v>
      </c>
      <c r="H189" s="60">
        <f>H187+H188</f>
        <v>1196.0999999999999</v>
      </c>
      <c r="I189" s="75">
        <v>144490.02096953249</v>
      </c>
      <c r="J189" s="73"/>
      <c r="K189" s="72"/>
      <c r="L189" s="73"/>
      <c r="M189" s="61">
        <f t="shared" ref="M189:AF189" si="139">(M187*$J187)+(M188*$J188)</f>
        <v>12.432573674712817</v>
      </c>
      <c r="N189" s="61">
        <f t="shared" si="139"/>
        <v>0.34956616205116631</v>
      </c>
      <c r="O189" s="61">
        <f t="shared" si="139"/>
        <v>1.9019408422779032</v>
      </c>
      <c r="P189" s="61">
        <f t="shared" si="139"/>
        <v>1.8034642456428394</v>
      </c>
      <c r="Q189" s="61">
        <f t="shared" si="139"/>
        <v>0.55023486281314271</v>
      </c>
      <c r="R189" s="61">
        <f t="shared" si="139"/>
        <v>0.24657596153323302</v>
      </c>
      <c r="S189" s="61">
        <f t="shared" si="139"/>
        <v>0.11447463181389517</v>
      </c>
      <c r="T189" s="61">
        <f t="shared" si="139"/>
        <v>0.41201137082568351</v>
      </c>
      <c r="U189" s="61">
        <f t="shared" si="139"/>
        <v>3.0461586375139205</v>
      </c>
      <c r="V189" s="61">
        <f t="shared" si="139"/>
        <v>10.175613952397793</v>
      </c>
      <c r="W189" s="61">
        <f t="shared" si="139"/>
        <v>0.25228436839920493</v>
      </c>
      <c r="X189" s="61">
        <f t="shared" si="139"/>
        <v>7.0934691974668491E-3</v>
      </c>
      <c r="Y189" s="61">
        <f t="shared" si="139"/>
        <v>3.8594578779989917E-2</v>
      </c>
      <c r="Z189" s="61">
        <f t="shared" si="139"/>
        <v>3.6596271218401775E-2</v>
      </c>
      <c r="AA189" s="61">
        <f t="shared" si="139"/>
        <v>1.1165480170721241E-2</v>
      </c>
      <c r="AB189" s="61">
        <f t="shared" si="139"/>
        <v>5.0035706479958E-3</v>
      </c>
      <c r="AC189" s="61">
        <f t="shared" si="139"/>
        <v>2.3229430157040414E-3</v>
      </c>
      <c r="AD189" s="61">
        <f t="shared" si="139"/>
        <v>8.3606203495471491E-3</v>
      </c>
      <c r="AE189" s="61">
        <f t="shared" si="139"/>
        <v>6.1813284040461047E-2</v>
      </c>
      <c r="AF189" s="61">
        <f t="shared" si="139"/>
        <v>0.20648567273534482</v>
      </c>
      <c r="AG189">
        <f t="shared" si="111"/>
        <v>36.452573680286385</v>
      </c>
      <c r="AH189">
        <f t="shared" si="111"/>
        <v>1.0249355130887179</v>
      </c>
      <c r="AI189">
        <f t="shared" si="111"/>
        <v>5.5765314972310174</v>
      </c>
      <c r="AJ189">
        <f t="shared" si="111"/>
        <v>5.2877959957535703</v>
      </c>
      <c r="AK189">
        <f t="shared" si="111"/>
        <v>1.6133004640024111</v>
      </c>
      <c r="AL189">
        <f t="shared" si="109"/>
        <v>0.72296602785145037</v>
      </c>
      <c r="AM189">
        <f t="shared" si="109"/>
        <v>0.33564208505010601</v>
      </c>
      <c r="AN189">
        <f t="shared" si="109"/>
        <v>1.2080262096243675</v>
      </c>
      <c r="AO189">
        <f t="shared" si="109"/>
        <v>8.9314027072018849</v>
      </c>
      <c r="AP189">
        <f t="shared" si="109"/>
        <v>29.835119183437996</v>
      </c>
    </row>
    <row r="190" spans="1:42" customFormat="1">
      <c r="A190" s="12">
        <v>201</v>
      </c>
      <c r="B190" s="10" t="s">
        <v>139</v>
      </c>
      <c r="C190" s="12" t="s">
        <v>287</v>
      </c>
      <c r="D190" s="12">
        <v>2</v>
      </c>
      <c r="E190" s="12">
        <v>1</v>
      </c>
      <c r="F190" s="12" t="s">
        <v>144</v>
      </c>
      <c r="G190" s="44" t="s">
        <v>141</v>
      </c>
      <c r="H190" s="88">
        <v>48.9</v>
      </c>
      <c r="I190" s="16">
        <v>42894.736842105267</v>
      </c>
      <c r="J190" s="10">
        <f>H190/H192</f>
        <v>5.9043709248973682E-2</v>
      </c>
      <c r="K190" s="65">
        <v>7.0000000000000288E-3</v>
      </c>
      <c r="L190" s="66">
        <f t="shared" si="116"/>
        <v>4.9649999999999999</v>
      </c>
      <c r="M190" s="46">
        <v>6.7201824129999999</v>
      </c>
      <c r="N190" s="46">
        <v>7.5791276269999999E-2</v>
      </c>
      <c r="O190" s="46">
        <v>2.082172479</v>
      </c>
      <c r="P190" s="46">
        <v>0.64038629390000001</v>
      </c>
      <c r="Q190" s="46">
        <v>0.99383059979999999</v>
      </c>
      <c r="R190" s="46">
        <v>0.39825031350000001</v>
      </c>
      <c r="S190" s="46">
        <v>2.5841663470000002E-2</v>
      </c>
      <c r="T190" s="46">
        <v>0.40689619669999999</v>
      </c>
      <c r="U190" s="46">
        <v>0.1854517564</v>
      </c>
      <c r="V190" s="46">
        <v>15.72895113</v>
      </c>
      <c r="W190" s="10">
        <f t="shared" ref="W190:AF191" si="140">M190*0.1/$L190</f>
        <v>0.13535110600201411</v>
      </c>
      <c r="X190" s="10">
        <f t="shared" si="140"/>
        <v>1.526511103121853E-3</v>
      </c>
      <c r="Y190" s="10">
        <f t="shared" si="140"/>
        <v>4.1937008640483386E-2</v>
      </c>
      <c r="Z190" s="10">
        <f t="shared" si="140"/>
        <v>1.2898011961732125E-2</v>
      </c>
      <c r="AA190" s="10">
        <f t="shared" si="140"/>
        <v>2.0016729099697886E-2</v>
      </c>
      <c r="AB190" s="10">
        <f t="shared" si="140"/>
        <v>8.0211543504531743E-3</v>
      </c>
      <c r="AC190" s="10">
        <f t="shared" si="140"/>
        <v>5.2047660563947647E-4</v>
      </c>
      <c r="AD190" s="10">
        <f t="shared" si="140"/>
        <v>8.1952909707955698E-3</v>
      </c>
      <c r="AE190" s="10">
        <f t="shared" si="140"/>
        <v>3.7351813977844917E-3</v>
      </c>
      <c r="AF190" s="10">
        <f t="shared" si="140"/>
        <v>0.31679659879154082</v>
      </c>
      <c r="AG190">
        <f t="shared" si="111"/>
        <v>5.8058500732442901</v>
      </c>
      <c r="AH190">
        <f t="shared" si="111"/>
        <v>6.5479292054963695E-2</v>
      </c>
      <c r="AI190">
        <f t="shared" si="111"/>
        <v>1.7988769495786296</v>
      </c>
      <c r="AJ190">
        <f t="shared" si="111"/>
        <v>0.55325682888482541</v>
      </c>
      <c r="AK190">
        <f t="shared" si="111"/>
        <v>0.85861232717125158</v>
      </c>
      <c r="AL190">
        <f t="shared" si="109"/>
        <v>0.34406530503259669</v>
      </c>
      <c r="AM190">
        <f t="shared" si="109"/>
        <v>2.2325707031377543E-2</v>
      </c>
      <c r="AN190">
        <f t="shared" si="109"/>
        <v>0.35153484953675734</v>
      </c>
      <c r="AO190">
        <f t="shared" si="109"/>
        <v>0.16021962311549268</v>
      </c>
      <c r="AP190">
        <f t="shared" si="109"/>
        <v>13.588906737637148</v>
      </c>
    </row>
    <row r="191" spans="1:42" customFormat="1">
      <c r="A191" s="12">
        <v>225</v>
      </c>
      <c r="B191" s="10" t="s">
        <v>139</v>
      </c>
      <c r="C191" s="12" t="s">
        <v>287</v>
      </c>
      <c r="D191" s="12">
        <v>2</v>
      </c>
      <c r="E191" s="12">
        <v>1</v>
      </c>
      <c r="F191" s="12" t="s">
        <v>144</v>
      </c>
      <c r="G191" s="12" t="s">
        <v>148</v>
      </c>
      <c r="H191" s="89">
        <v>779.3</v>
      </c>
      <c r="I191" s="35">
        <v>96126.803996546194</v>
      </c>
      <c r="J191" s="10">
        <f>H191/H192</f>
        <v>0.94095629075102638</v>
      </c>
      <c r="K191" s="65">
        <v>7.0000000000000288E-3</v>
      </c>
      <c r="L191" s="66">
        <f t="shared" si="116"/>
        <v>4.9649999999999999</v>
      </c>
      <c r="M191" s="46">
        <v>5.9124117419999997</v>
      </c>
      <c r="N191" s="46">
        <v>0.1129371643</v>
      </c>
      <c r="O191" s="46">
        <v>3.0574653779999998</v>
      </c>
      <c r="P191" s="46">
        <v>0.54199872930000004</v>
      </c>
      <c r="Q191" s="46">
        <v>1.219543418</v>
      </c>
      <c r="R191" s="46">
        <v>0.4993914512</v>
      </c>
      <c r="S191" s="46">
        <v>4.570873214E-2</v>
      </c>
      <c r="T191" s="46">
        <v>0.54408904820000004</v>
      </c>
      <c r="U191" s="46">
        <v>-3.4818888020000001E-2</v>
      </c>
      <c r="V191" s="46">
        <v>24.866746750000001</v>
      </c>
      <c r="W191" s="10">
        <f t="shared" si="140"/>
        <v>0.11908180749244714</v>
      </c>
      <c r="X191" s="10">
        <f t="shared" si="140"/>
        <v>2.2746659476334343E-3</v>
      </c>
      <c r="Y191" s="10">
        <f t="shared" si="140"/>
        <v>6.1580370151057405E-2</v>
      </c>
      <c r="Z191" s="10">
        <f t="shared" si="140"/>
        <v>1.0916389311178248E-2</v>
      </c>
      <c r="AA191" s="10">
        <f t="shared" si="140"/>
        <v>2.456280801611279E-2</v>
      </c>
      <c r="AB191" s="10">
        <f t="shared" si="140"/>
        <v>1.0058236680765357E-2</v>
      </c>
      <c r="AC191" s="10">
        <f t="shared" si="140"/>
        <v>9.2061897562940593E-4</v>
      </c>
      <c r="AD191" s="10">
        <f t="shared" si="140"/>
        <v>1.0958490396777444E-2</v>
      </c>
      <c r="AE191" s="10">
        <f t="shared" si="140"/>
        <v>-7.0128676777442094E-4</v>
      </c>
      <c r="AF191" s="10">
        <f t="shared" si="140"/>
        <v>0.50084082074521652</v>
      </c>
      <c r="AG191">
        <f t="shared" si="111"/>
        <v>11.446953568380911</v>
      </c>
      <c r="AH191">
        <f t="shared" si="111"/>
        <v>0.21865636770577715</v>
      </c>
      <c r="AI191">
        <f t="shared" si="111"/>
        <v>5.9195241715454587</v>
      </c>
      <c r="AJ191">
        <f t="shared" si="111"/>
        <v>1.0493576156656235</v>
      </c>
      <c r="AK191">
        <f t="shared" si="111"/>
        <v>2.3611442317696678</v>
      </c>
      <c r="AL191">
        <f t="shared" si="109"/>
        <v>0.96686614596280285</v>
      </c>
      <c r="AM191">
        <f t="shared" si="109"/>
        <v>8.8496159825829035E-2</v>
      </c>
      <c r="AN191">
        <f t="shared" si="109"/>
        <v>1.0534046584690591</v>
      </c>
      <c r="AO191">
        <f t="shared" si="109"/>
        <v>-6.741245567122317E-2</v>
      </c>
      <c r="AP191">
        <f t="shared" si="109"/>
        <v>48.144227409244756</v>
      </c>
    </row>
    <row r="192" spans="1:42" customFormat="1">
      <c r="A192" s="12"/>
      <c r="B192" s="10" t="s">
        <v>139</v>
      </c>
      <c r="C192" s="12" t="s">
        <v>287</v>
      </c>
      <c r="D192" s="12">
        <v>2</v>
      </c>
      <c r="E192" s="12">
        <v>1</v>
      </c>
      <c r="F192" s="12" t="s">
        <v>144</v>
      </c>
      <c r="G192" s="41" t="s">
        <v>33</v>
      </c>
      <c r="H192" s="90">
        <f>SUM(H190:H191)</f>
        <v>828.19999999999993</v>
      </c>
      <c r="I192" s="62">
        <v>102158.62834587393</v>
      </c>
      <c r="J192" s="41"/>
      <c r="K192" s="65"/>
      <c r="L192" s="66"/>
      <c r="M192" s="42">
        <f t="shared" ref="M192:AF192" si="141">(M190*$J190)+(M191*$J191)</f>
        <v>5.9601055186383727</v>
      </c>
      <c r="N192" s="42">
        <f t="shared" si="141"/>
        <v>0.11074393328736176</v>
      </c>
      <c r="O192" s="42">
        <f t="shared" si="141"/>
        <v>2.9998804676388557</v>
      </c>
      <c r="P192" s="42">
        <f t="shared" si="141"/>
        <v>0.5478078960579571</v>
      </c>
      <c r="Q192" s="42">
        <f t="shared" si="141"/>
        <v>1.2062164959884327</v>
      </c>
      <c r="R192" s="42">
        <f t="shared" si="141"/>
        <v>0.49341970327253087</v>
      </c>
      <c r="S192" s="42">
        <f t="shared" si="141"/>
        <v>4.453570671381913E-2</v>
      </c>
      <c r="T192" s="42">
        <f t="shared" si="141"/>
        <v>0.53598867336499645</v>
      </c>
      <c r="U192" s="42">
        <f t="shared" si="141"/>
        <v>-2.1813292134781455E-2</v>
      </c>
      <c r="V192" s="42">
        <f t="shared" si="141"/>
        <v>24.327217402236176</v>
      </c>
      <c r="W192" s="42">
        <f t="shared" si="141"/>
        <v>0.12004240722333077</v>
      </c>
      <c r="X192" s="42">
        <f t="shared" si="141"/>
        <v>2.2304921105208812E-3</v>
      </c>
      <c r="Y192" s="42">
        <f t="shared" si="141"/>
        <v>6.0420553225354598E-2</v>
      </c>
      <c r="Z192" s="42">
        <f t="shared" si="141"/>
        <v>1.1033391662798733E-2</v>
      </c>
      <c r="AA192" s="42">
        <f t="shared" si="141"/>
        <v>2.4294390654349102E-2</v>
      </c>
      <c r="AB192" s="42">
        <f t="shared" si="141"/>
        <v>9.9379597839381831E-3</v>
      </c>
      <c r="AC192" s="42">
        <f t="shared" si="141"/>
        <v>8.9699308587752537E-4</v>
      </c>
      <c r="AD192" s="42">
        <f t="shared" si="141"/>
        <v>1.079534085327284E-2</v>
      </c>
      <c r="AE192" s="42">
        <f t="shared" si="141"/>
        <v>-4.3934123131483295E-4</v>
      </c>
      <c r="AF192" s="42">
        <f t="shared" si="141"/>
        <v>0.48997416721523013</v>
      </c>
      <c r="AG192">
        <f t="shared" si="111"/>
        <v>12.2633676652723</v>
      </c>
      <c r="AH192">
        <f t="shared" si="111"/>
        <v>0.22786401454710667</v>
      </c>
      <c r="AI192">
        <f t="shared" si="111"/>
        <v>6.1724808414010948</v>
      </c>
      <c r="AJ192">
        <f t="shared" si="111"/>
        <v>1.1271561582743197</v>
      </c>
      <c r="AK192">
        <f t="shared" si="111"/>
        <v>2.481881625747123</v>
      </c>
      <c r="AL192">
        <f t="shared" si="109"/>
        <v>1.0152483400835823</v>
      </c>
      <c r="AM192">
        <f t="shared" si="109"/>
        <v>9.1635583288980693E-2</v>
      </c>
      <c r="AN192">
        <f t="shared" si="109"/>
        <v>1.1028372140965297</v>
      </c>
      <c r="AO192">
        <f t="shared" si="109"/>
        <v>-4.4882497566910651E-2</v>
      </c>
      <c r="AP192">
        <f t="shared" si="109"/>
        <v>50.055088847619785</v>
      </c>
    </row>
    <row r="193" spans="1:42" customFormat="1">
      <c r="A193" s="12"/>
      <c r="B193" s="10" t="s">
        <v>139</v>
      </c>
      <c r="C193" s="12" t="s">
        <v>287</v>
      </c>
      <c r="D193" s="12">
        <v>2</v>
      </c>
      <c r="E193" s="12">
        <v>1</v>
      </c>
      <c r="F193" s="14" t="s">
        <v>216</v>
      </c>
      <c r="G193" s="12" t="s">
        <v>141</v>
      </c>
      <c r="H193" s="88">
        <v>42.4</v>
      </c>
      <c r="I193" s="16">
        <v>37192.982456140351</v>
      </c>
      <c r="J193" s="10">
        <f>H193/H195</f>
        <v>8.6992203528929016E-2</v>
      </c>
      <c r="K193" s="65">
        <v>4.3000000000000149E-2</v>
      </c>
      <c r="L193" s="66">
        <f t="shared" si="116"/>
        <v>4.7849999999999993</v>
      </c>
      <c r="M193" s="12">
        <v>34.064744879999999</v>
      </c>
      <c r="N193" s="12">
        <v>0.24668435999999999</v>
      </c>
      <c r="O193" s="12">
        <v>3.544902317</v>
      </c>
      <c r="P193" s="12">
        <v>3.0136019649999999</v>
      </c>
      <c r="Q193" s="12">
        <v>0.26840735599999999</v>
      </c>
      <c r="R193" s="12">
        <v>0.337803562</v>
      </c>
      <c r="S193" s="12">
        <v>4.5571527000000001E-2</v>
      </c>
      <c r="T193" s="12">
        <v>8.5594147999999995E-2</v>
      </c>
      <c r="U193" s="12">
        <v>2.2627642999999999E-2</v>
      </c>
      <c r="V193" s="12">
        <v>31.237118049999999</v>
      </c>
      <c r="W193" s="10">
        <f t="shared" ref="W193:AF194" si="142">M193*0.1/$L193</f>
        <v>0.71190689404388729</v>
      </c>
      <c r="X193" s="10">
        <f t="shared" si="142"/>
        <v>5.1553680250783713E-3</v>
      </c>
      <c r="Y193" s="10">
        <f t="shared" si="142"/>
        <v>7.4083642988505768E-2</v>
      </c>
      <c r="Z193" s="10">
        <f t="shared" si="142"/>
        <v>6.2980187356321854E-2</v>
      </c>
      <c r="AA193" s="10">
        <f t="shared" si="142"/>
        <v>5.609349132706375E-3</v>
      </c>
      <c r="AB193" s="10">
        <f t="shared" si="142"/>
        <v>7.0596355694879844E-3</v>
      </c>
      <c r="AC193" s="10">
        <f t="shared" si="142"/>
        <v>9.5238300940438884E-4</v>
      </c>
      <c r="AD193" s="10">
        <f t="shared" si="142"/>
        <v>1.7888014211076282E-3</v>
      </c>
      <c r="AE193" s="10">
        <f t="shared" si="142"/>
        <v>4.7288700104493217E-4</v>
      </c>
      <c r="AF193" s="10">
        <f t="shared" si="142"/>
        <v>0.6528133343782655</v>
      </c>
      <c r="AG193">
        <f t="shared" si="111"/>
        <v>26.47794062057967</v>
      </c>
      <c r="AH193">
        <f t="shared" si="111"/>
        <v>0.19174351251168678</v>
      </c>
      <c r="AI193">
        <f t="shared" si="111"/>
        <v>2.7553916339584603</v>
      </c>
      <c r="AJ193">
        <f t="shared" si="111"/>
        <v>2.342421003428111</v>
      </c>
      <c r="AK193">
        <f t="shared" si="111"/>
        <v>0.20862842388311428</v>
      </c>
      <c r="AL193">
        <f t="shared" si="109"/>
        <v>0.26256890188271098</v>
      </c>
      <c r="AM193">
        <f t="shared" si="109"/>
        <v>3.5421964560303588E-2</v>
      </c>
      <c r="AN193">
        <f t="shared" si="109"/>
        <v>6.6530859872774933E-2</v>
      </c>
      <c r="AO193">
        <f t="shared" si="109"/>
        <v>1.7588077933600985E-2</v>
      </c>
      <c r="AP193">
        <f t="shared" si="109"/>
        <v>24.280074892665315</v>
      </c>
    </row>
    <row r="194" spans="1:42" customFormat="1">
      <c r="A194" s="12">
        <v>114</v>
      </c>
      <c r="B194" s="10" t="s">
        <v>139</v>
      </c>
      <c r="C194" s="12" t="s">
        <v>287</v>
      </c>
      <c r="D194" s="12">
        <v>2</v>
      </c>
      <c r="E194" s="12">
        <v>1</v>
      </c>
      <c r="F194" s="14" t="s">
        <v>145</v>
      </c>
      <c r="G194" s="44" t="s">
        <v>148</v>
      </c>
      <c r="H194" s="88">
        <v>445</v>
      </c>
      <c r="I194" s="16">
        <v>54890.835080794379</v>
      </c>
      <c r="J194" s="10">
        <f>H194/H195</f>
        <v>0.913007796471071</v>
      </c>
      <c r="K194" s="65">
        <v>4.3000000000000149E-2</v>
      </c>
      <c r="L194" s="66">
        <f t="shared" si="116"/>
        <v>4.7849999999999993</v>
      </c>
      <c r="M194" s="46">
        <v>27.095193859999998</v>
      </c>
      <c r="N194" s="46">
        <v>0.24572711689999999</v>
      </c>
      <c r="O194" s="46">
        <v>5.2599205009999999</v>
      </c>
      <c r="P194" s="46">
        <v>3.3674534280000001</v>
      </c>
      <c r="Q194" s="46">
        <v>1.975290145</v>
      </c>
      <c r="R194" s="46">
        <v>0.68013259829999995</v>
      </c>
      <c r="S194" s="46">
        <v>9.2736954400000002E-2</v>
      </c>
      <c r="T194" s="46">
        <v>0.90518946519999999</v>
      </c>
      <c r="U194" s="46">
        <v>0.60690331519999996</v>
      </c>
      <c r="V194" s="46">
        <v>38.284317119999997</v>
      </c>
      <c r="W194" s="10">
        <f t="shared" si="142"/>
        <v>0.56625274524555913</v>
      </c>
      <c r="X194" s="10">
        <f t="shared" si="142"/>
        <v>5.1353629446186004E-3</v>
      </c>
      <c r="Y194" s="10">
        <f t="shared" si="142"/>
        <v>0.10992519333333337</v>
      </c>
      <c r="Z194" s="10">
        <f t="shared" si="142"/>
        <v>7.0375202257053307E-2</v>
      </c>
      <c r="AA194" s="10">
        <f t="shared" si="142"/>
        <v>4.1280880773249748E-2</v>
      </c>
      <c r="AB194" s="10">
        <f t="shared" si="142"/>
        <v>1.4213847404388715E-2</v>
      </c>
      <c r="AC194" s="10">
        <f t="shared" si="142"/>
        <v>1.9380763719958206E-3</v>
      </c>
      <c r="AD194" s="10">
        <f t="shared" si="142"/>
        <v>1.8917230202716826E-2</v>
      </c>
      <c r="AE194" s="10">
        <f t="shared" si="142"/>
        <v>1.26834548631139E-2</v>
      </c>
      <c r="AF194" s="10">
        <f t="shared" si="142"/>
        <v>0.80009022194357382</v>
      </c>
      <c r="AG194">
        <f t="shared" si="111"/>
        <v>31.082086053321056</v>
      </c>
      <c r="AH194">
        <f t="shared" si="111"/>
        <v>0.28188436047308219</v>
      </c>
      <c r="AI194">
        <f t="shared" si="111"/>
        <v>6.03388565848444</v>
      </c>
      <c r="AJ194">
        <f t="shared" si="111"/>
        <v>3.8629536208694613</v>
      </c>
      <c r="AK194">
        <f t="shared" si="111"/>
        <v>2.2659420185143877</v>
      </c>
      <c r="AL194">
        <f t="shared" si="109"/>
        <v>0.78020995373787816</v>
      </c>
      <c r="AM194">
        <f t="shared" si="109"/>
        <v>0.10638263050920689</v>
      </c>
      <c r="AN194">
        <f t="shared" si="109"/>
        <v>1.0383825632427517</v>
      </c>
      <c r="AO194">
        <f t="shared" si="109"/>
        <v>0.69620542914588457</v>
      </c>
      <c r="AP194">
        <f t="shared" si="109"/>
        <v>43.917620422460878</v>
      </c>
    </row>
    <row r="195" spans="1:42" customFormat="1">
      <c r="A195" s="12"/>
      <c r="B195" s="10" t="s">
        <v>139</v>
      </c>
      <c r="C195" s="12" t="s">
        <v>287</v>
      </c>
      <c r="D195" s="12">
        <v>2</v>
      </c>
      <c r="E195" s="12">
        <v>1</v>
      </c>
      <c r="F195" s="14" t="s">
        <v>145</v>
      </c>
      <c r="G195" s="41" t="s">
        <v>33</v>
      </c>
      <c r="H195" s="55">
        <f>SUM(H193:H194)</f>
        <v>487.4</v>
      </c>
      <c r="I195" s="56">
        <v>60120.883187368941</v>
      </c>
      <c r="J195" s="87"/>
      <c r="K195" s="65"/>
      <c r="L195" s="66"/>
      <c r="M195" s="42">
        <f t="shared" ref="M195:AF195" si="143">(M193*$J193)+(M194*$J194)</f>
        <v>27.701490460837093</v>
      </c>
      <c r="N195" s="42">
        <f t="shared" si="143"/>
        <v>0.24581038958658183</v>
      </c>
      <c r="O195" s="42">
        <f t="shared" si="143"/>
        <v>5.1107272900816572</v>
      </c>
      <c r="P195" s="42">
        <f t="shared" si="143"/>
        <v>3.3366711095116948</v>
      </c>
      <c r="Q195" s="42">
        <f t="shared" si="143"/>
        <v>1.8268046500192858</v>
      </c>
      <c r="R195" s="42">
        <f t="shared" si="143"/>
        <v>0.6503526411003282</v>
      </c>
      <c r="S195" s="42">
        <f t="shared" si="143"/>
        <v>8.8633929940090284E-2</v>
      </c>
      <c r="T195" s="42">
        <f t="shared" si="143"/>
        <v>0.83389106255478052</v>
      </c>
      <c r="U195" s="42">
        <f t="shared" si="143"/>
        <v>0.55607588700697574</v>
      </c>
      <c r="V195" s="42">
        <f t="shared" si="143"/>
        <v>37.671265744193683</v>
      </c>
      <c r="W195" s="42">
        <f t="shared" si="143"/>
        <v>0.57892352060265617</v>
      </c>
      <c r="X195" s="42">
        <f t="shared" si="143"/>
        <v>5.1371032306495694E-3</v>
      </c>
      <c r="Y195" s="42">
        <f t="shared" si="143"/>
        <v>0.10680725789094378</v>
      </c>
      <c r="Z195" s="42">
        <f t="shared" si="143"/>
        <v>6.9731893615709417E-2</v>
      </c>
      <c r="AA195" s="42">
        <f t="shared" si="143"/>
        <v>3.8177735632586966E-2</v>
      </c>
      <c r="AB195" s="42">
        <f t="shared" si="143"/>
        <v>1.3591486752357957E-2</v>
      </c>
      <c r="AC195" s="42">
        <f t="shared" si="143"/>
        <v>1.8523287343801523E-3</v>
      </c>
      <c r="AD195" s="42">
        <f t="shared" si="143"/>
        <v>1.7427190440016314E-2</v>
      </c>
      <c r="AE195" s="42">
        <f t="shared" si="143"/>
        <v>1.1621230658452997E-2</v>
      </c>
      <c r="AF195" s="42">
        <f t="shared" si="143"/>
        <v>0.78727828096538532</v>
      </c>
      <c r="AG195">
        <f t="shared" si="111"/>
        <v>34.805393356572672</v>
      </c>
      <c r="AH195">
        <f t="shared" si="111"/>
        <v>0.30884718325133836</v>
      </c>
      <c r="AI195">
        <f t="shared" si="111"/>
        <v>6.42134667522462</v>
      </c>
      <c r="AJ195">
        <f t="shared" si="111"/>
        <v>4.1923430305041034</v>
      </c>
      <c r="AK195">
        <f t="shared" si="111"/>
        <v>2.2952791843250138</v>
      </c>
      <c r="AL195">
        <f t="shared" si="109"/>
        <v>0.8171321873811852</v>
      </c>
      <c r="AM195">
        <f t="shared" si="109"/>
        <v>0.11136363946427609</v>
      </c>
      <c r="AN195">
        <f t="shared" si="109"/>
        <v>1.0477380807282537</v>
      </c>
      <c r="AO195">
        <f t="shared" si="109"/>
        <v>0.69867865091032333</v>
      </c>
      <c r="AP195">
        <f t="shared" si="109"/>
        <v>47.331865565872555</v>
      </c>
    </row>
    <row r="196" spans="1:42" customFormat="1">
      <c r="A196" s="12"/>
      <c r="B196" s="10" t="s">
        <v>139</v>
      </c>
      <c r="C196" s="12" t="s">
        <v>287</v>
      </c>
      <c r="D196" s="12">
        <v>2</v>
      </c>
      <c r="E196" s="12">
        <v>1</v>
      </c>
      <c r="F196" s="12" t="s">
        <v>150</v>
      </c>
      <c r="G196" s="12" t="s">
        <v>141</v>
      </c>
      <c r="H196" s="88">
        <v>82.9</v>
      </c>
      <c r="I196" s="16">
        <v>72719.298245614045</v>
      </c>
      <c r="J196" s="10">
        <f>H196/H198</f>
        <v>6.040072859744991E-2</v>
      </c>
      <c r="K196" s="65">
        <v>2.8000000000000115E-2</v>
      </c>
      <c r="L196" s="66">
        <f t="shared" si="116"/>
        <v>4.8599999999999994</v>
      </c>
      <c r="M196" s="12">
        <v>8.9939891369999998</v>
      </c>
      <c r="N196" s="12">
        <v>0.312942583</v>
      </c>
      <c r="O196" s="12">
        <v>1.922341079</v>
      </c>
      <c r="P196" s="12">
        <v>0.67529601900000003</v>
      </c>
      <c r="Q196" s="12">
        <v>0.29266598399999999</v>
      </c>
      <c r="R196" s="12">
        <v>0.153374392</v>
      </c>
      <c r="S196" s="12">
        <v>1.7520088999999999E-2</v>
      </c>
      <c r="T196" s="12">
        <v>0.32301105800000002</v>
      </c>
      <c r="U196" s="12">
        <v>1.1145063740000001</v>
      </c>
      <c r="V196" s="12">
        <v>9.129460023</v>
      </c>
      <c r="W196" s="10">
        <f t="shared" ref="W196:AF197" si="144">M196*0.1/$L196</f>
        <v>0.18506150487654324</v>
      </c>
      <c r="X196" s="10">
        <f t="shared" si="144"/>
        <v>6.4391477983539109E-3</v>
      </c>
      <c r="Y196" s="10">
        <f t="shared" si="144"/>
        <v>3.9554343189300414E-2</v>
      </c>
      <c r="Z196" s="10">
        <f t="shared" si="144"/>
        <v>1.3894979814814816E-2</v>
      </c>
      <c r="AA196" s="10">
        <f t="shared" si="144"/>
        <v>6.0219338271604948E-3</v>
      </c>
      <c r="AB196" s="10">
        <f t="shared" si="144"/>
        <v>3.155851687242799E-3</v>
      </c>
      <c r="AC196" s="10">
        <f t="shared" si="144"/>
        <v>3.6049565843621404E-4</v>
      </c>
      <c r="AD196" s="10">
        <f t="shared" si="144"/>
        <v>6.6463180658436222E-3</v>
      </c>
      <c r="AE196" s="10">
        <f t="shared" si="144"/>
        <v>2.2932229917695477E-2</v>
      </c>
      <c r="AF196" s="10">
        <f t="shared" si="144"/>
        <v>0.1878489716666667</v>
      </c>
      <c r="AG196">
        <f t="shared" si="111"/>
        <v>13.457542766899506</v>
      </c>
      <c r="AH196">
        <f t="shared" si="111"/>
        <v>0.46825030919608707</v>
      </c>
      <c r="AI196">
        <f t="shared" si="111"/>
        <v>2.8763640792921095</v>
      </c>
      <c r="AJ196">
        <f t="shared" si="111"/>
        <v>1.0104331812703058</v>
      </c>
      <c r="AK196">
        <f t="shared" si="111"/>
        <v>0.43791080199263605</v>
      </c>
      <c r="AL196">
        <f t="shared" si="109"/>
        <v>0.2294913200635334</v>
      </c>
      <c r="AM196">
        <f t="shared" si="109"/>
        <v>2.6214991302072062E-2</v>
      </c>
      <c r="AN196">
        <f t="shared" si="109"/>
        <v>0.48331558566529503</v>
      </c>
      <c r="AO196">
        <f t="shared" si="109"/>
        <v>1.6676156668218907</v>
      </c>
      <c r="AP196">
        <f t="shared" si="109"/>
        <v>13.660245395760237</v>
      </c>
    </row>
    <row r="197" spans="1:42" customFormat="1">
      <c r="A197" s="12"/>
      <c r="B197" s="10" t="s">
        <v>139</v>
      </c>
      <c r="C197" s="12" t="s">
        <v>287</v>
      </c>
      <c r="D197" s="12">
        <v>2</v>
      </c>
      <c r="E197" s="12">
        <v>1</v>
      </c>
      <c r="F197" s="12" t="s">
        <v>150</v>
      </c>
      <c r="G197" s="12" t="s">
        <v>148</v>
      </c>
      <c r="H197" s="89">
        <v>1289.5999999999999</v>
      </c>
      <c r="I197" s="35">
        <v>159072.40656223017</v>
      </c>
      <c r="J197" s="10">
        <f>H197/H198</f>
        <v>0.93959927140255006</v>
      </c>
      <c r="K197" s="65">
        <v>2.8000000000000115E-2</v>
      </c>
      <c r="L197" s="66">
        <f t="shared" si="116"/>
        <v>4.8599999999999994</v>
      </c>
      <c r="M197" s="12">
        <v>11.95357029</v>
      </c>
      <c r="N197" s="12">
        <v>0.25259273700000001</v>
      </c>
      <c r="O197" s="12">
        <v>1.6707636779999999</v>
      </c>
      <c r="P197" s="12">
        <v>0.97439150200000002</v>
      </c>
      <c r="Q197" s="12">
        <v>0.41074593799999998</v>
      </c>
      <c r="R197" s="12">
        <v>0.104666422</v>
      </c>
      <c r="S197" s="12">
        <v>6.2471956000000002E-2</v>
      </c>
      <c r="T197" s="12">
        <v>0.74367166399999995</v>
      </c>
      <c r="U197" s="12">
        <v>0.95695998800000004</v>
      </c>
      <c r="V197" s="12">
        <v>11.7397524</v>
      </c>
      <c r="W197" s="10">
        <f t="shared" si="144"/>
        <v>0.24595823641975312</v>
      </c>
      <c r="X197" s="10">
        <f t="shared" si="144"/>
        <v>5.1973814197530874E-3</v>
      </c>
      <c r="Y197" s="10">
        <f t="shared" si="144"/>
        <v>3.4377853456790133E-2</v>
      </c>
      <c r="Z197" s="10">
        <f t="shared" si="144"/>
        <v>2.0049207860082307E-2</v>
      </c>
      <c r="AA197" s="10">
        <f t="shared" si="144"/>
        <v>8.451562510288068E-3</v>
      </c>
      <c r="AB197" s="10">
        <f t="shared" si="144"/>
        <v>2.153630082304527E-3</v>
      </c>
      <c r="AC197" s="10">
        <f t="shared" si="144"/>
        <v>1.2854311934156382E-3</v>
      </c>
      <c r="AD197" s="10">
        <f t="shared" si="144"/>
        <v>1.5301886090534981E-2</v>
      </c>
      <c r="AE197" s="10">
        <f t="shared" si="144"/>
        <v>1.9690534732510295E-2</v>
      </c>
      <c r="AF197" s="10">
        <f t="shared" si="144"/>
        <v>0.24155869135802474</v>
      </c>
      <c r="AG197">
        <f t="shared" si="111"/>
        <v>39.125168581092097</v>
      </c>
      <c r="AH197">
        <f t="shared" si="111"/>
        <v>0.82675997026194425</v>
      </c>
      <c r="AI197">
        <f t="shared" si="111"/>
        <v>5.4685678818152903</v>
      </c>
      <c r="AJ197">
        <f t="shared" si="111"/>
        <v>3.1892757439696733</v>
      </c>
      <c r="AK197">
        <f t="shared" si="111"/>
        <v>1.3444103877226461</v>
      </c>
      <c r="AL197">
        <f t="shared" si="109"/>
        <v>0.34258312003699498</v>
      </c>
      <c r="AM197">
        <f t="shared" si="109"/>
        <v>0.20447663340678512</v>
      </c>
      <c r="AN197">
        <f t="shared" si="109"/>
        <v>2.4341078453625156</v>
      </c>
      <c r="AO197">
        <f t="shared" si="109"/>
        <v>3.1322207463975915</v>
      </c>
      <c r="AP197">
        <f t="shared" si="109"/>
        <v>38.425322360343984</v>
      </c>
    </row>
    <row r="198" spans="1:42" customFormat="1">
      <c r="A198" s="12"/>
      <c r="B198" s="10" t="s">
        <v>139</v>
      </c>
      <c r="C198" s="12" t="s">
        <v>287</v>
      </c>
      <c r="D198" s="12">
        <v>2</v>
      </c>
      <c r="E198" s="12">
        <v>1</v>
      </c>
      <c r="F198" s="12" t="s">
        <v>150</v>
      </c>
      <c r="G198" s="41" t="s">
        <v>33</v>
      </c>
      <c r="H198" s="90">
        <f>SUM(H196:H197)</f>
        <v>1372.5</v>
      </c>
      <c r="I198" s="62">
        <v>169298.13741211299</v>
      </c>
      <c r="J198" s="41"/>
      <c r="K198" s="65"/>
      <c r="L198" s="66"/>
      <c r="M198" s="42">
        <f t="shared" ref="M198:AF198" si="145">(M196*$J196)+(M197*$J197)</f>
        <v>11.77480943201552</v>
      </c>
      <c r="N198" s="42">
        <f t="shared" si="145"/>
        <v>0.25623791166914389</v>
      </c>
      <c r="O198" s="42">
        <f t="shared" si="145"/>
        <v>1.6859591363190527</v>
      </c>
      <c r="P198" s="42">
        <f t="shared" si="145"/>
        <v>0.95632591690659374</v>
      </c>
      <c r="Q198" s="42">
        <f t="shared" si="145"/>
        <v>0.40361382274564661</v>
      </c>
      <c r="R198" s="42">
        <f t="shared" si="145"/>
        <v>0.10760841887650273</v>
      </c>
      <c r="S198" s="42">
        <f t="shared" si="145"/>
        <v>5.9756830481384339E-2</v>
      </c>
      <c r="T198" s="42">
        <f t="shared" si="145"/>
        <v>0.71826345690535509</v>
      </c>
      <c r="U198" s="42">
        <f t="shared" si="145"/>
        <v>0.96647590450229515</v>
      </c>
      <c r="V198" s="42">
        <f t="shared" si="145"/>
        <v>11.58208883857683</v>
      </c>
      <c r="W198" s="42">
        <f t="shared" si="145"/>
        <v>0.24228002946533994</v>
      </c>
      <c r="X198" s="42">
        <f t="shared" si="145"/>
        <v>5.2723850137683945E-3</v>
      </c>
      <c r="Y198" s="42">
        <f t="shared" si="145"/>
        <v>3.4690517208210973E-2</v>
      </c>
      <c r="Z198" s="42">
        <f t="shared" si="145"/>
        <v>1.9677488002193291E-2</v>
      </c>
      <c r="AA198" s="42">
        <f t="shared" si="145"/>
        <v>8.3048111676059001E-3</v>
      </c>
      <c r="AB198" s="42">
        <f t="shared" si="145"/>
        <v>2.2141649974589043E-3</v>
      </c>
      <c r="AC198" s="42">
        <f t="shared" si="145"/>
        <v>1.2295644131972087E-3</v>
      </c>
      <c r="AD198" s="42">
        <f t="shared" si="145"/>
        <v>1.4779083475418833E-2</v>
      </c>
      <c r="AE198" s="42">
        <f t="shared" si="145"/>
        <v>1.9886335483586325E-2</v>
      </c>
      <c r="AF198" s="42">
        <f t="shared" si="145"/>
        <v>0.23831458515590193</v>
      </c>
      <c r="AG198">
        <f t="shared" si="111"/>
        <v>41.01755772063391</v>
      </c>
      <c r="AH198">
        <f t="shared" si="111"/>
        <v>0.8926049625505269</v>
      </c>
      <c r="AI198">
        <f t="shared" si="111"/>
        <v>5.8730399492129717</v>
      </c>
      <c r="AJ198">
        <f t="shared" si="111"/>
        <v>3.3313620677205247</v>
      </c>
      <c r="AK198">
        <f t="shared" si="111"/>
        <v>1.4059890622349942</v>
      </c>
      <c r="AL198">
        <f t="shared" ref="AL198:AP248" si="146">AB198*$I198/1000</f>
        <v>0.37485400999288837</v>
      </c>
      <c r="AM198">
        <f t="shared" si="146"/>
        <v>0.20816296498250511</v>
      </c>
      <c r="AN198">
        <f t="shared" si="146"/>
        <v>2.5020713050465462</v>
      </c>
      <c r="AO198">
        <f t="shared" si="146"/>
        <v>3.3667195573235764</v>
      </c>
      <c r="AP198">
        <f t="shared" si="146"/>
        <v>40.346215385034583</v>
      </c>
    </row>
    <row r="199" spans="1:42" customFormat="1">
      <c r="A199" s="12">
        <v>218</v>
      </c>
      <c r="B199" s="10" t="s">
        <v>139</v>
      </c>
      <c r="C199" s="12" t="s">
        <v>287</v>
      </c>
      <c r="D199" s="12">
        <v>2</v>
      </c>
      <c r="E199" s="12">
        <v>1</v>
      </c>
      <c r="F199" s="12" t="s">
        <v>151</v>
      </c>
      <c r="G199" s="44" t="s">
        <v>141</v>
      </c>
      <c r="H199" s="89">
        <v>96</v>
      </c>
      <c r="I199" s="35">
        <v>84210.526315789481</v>
      </c>
      <c r="J199" s="10">
        <f>H199/H201</f>
        <v>5.8518744285278881E-2</v>
      </c>
      <c r="K199" s="65">
        <v>8.0000000000000071E-3</v>
      </c>
      <c r="L199" s="66">
        <f t="shared" si="116"/>
        <v>4.96</v>
      </c>
      <c r="M199" s="46">
        <v>4.9864728830000002</v>
      </c>
      <c r="N199" s="46">
        <v>0.43518565590000002</v>
      </c>
      <c r="O199" s="46">
        <v>1.504086375</v>
      </c>
      <c r="P199" s="46">
        <v>0.91170098150000001</v>
      </c>
      <c r="Q199" s="46">
        <v>1.1956819249999999</v>
      </c>
      <c r="R199" s="46">
        <v>0.28507776140000002</v>
      </c>
      <c r="S199" s="46">
        <v>5.1282717550000002E-2</v>
      </c>
      <c r="T199" s="46">
        <v>0.53047202530000004</v>
      </c>
      <c r="U199" s="46">
        <v>2.367521736</v>
      </c>
      <c r="V199" s="46">
        <v>12.141877340000001</v>
      </c>
      <c r="W199" s="10">
        <f t="shared" ref="W199:AF200" si="147">M199*0.1/$L199</f>
        <v>0.10053372747983871</v>
      </c>
      <c r="X199" s="10">
        <f t="shared" si="147"/>
        <v>8.773904352822581E-3</v>
      </c>
      <c r="Y199" s="10">
        <f t="shared" si="147"/>
        <v>3.0324322076612904E-2</v>
      </c>
      <c r="Z199" s="10">
        <f t="shared" si="147"/>
        <v>1.8381068175403227E-2</v>
      </c>
      <c r="AA199" s="10">
        <f t="shared" si="147"/>
        <v>2.4106490423387097E-2</v>
      </c>
      <c r="AB199" s="10">
        <f t="shared" si="147"/>
        <v>5.7475355120967745E-3</v>
      </c>
      <c r="AC199" s="10">
        <f t="shared" si="147"/>
        <v>1.0339257570564516E-3</v>
      </c>
      <c r="AD199" s="10">
        <f t="shared" si="147"/>
        <v>1.0695000510080646E-2</v>
      </c>
      <c r="AE199" s="10">
        <f t="shared" si="147"/>
        <v>4.7732293064516131E-2</v>
      </c>
      <c r="AF199" s="10">
        <f t="shared" si="147"/>
        <v>0.24479591411290327</v>
      </c>
      <c r="AG199">
        <f t="shared" ref="AG199:AK249" si="148">W199*$I199/1000</f>
        <v>8.4659981035653651</v>
      </c>
      <c r="AH199">
        <f t="shared" si="148"/>
        <v>0.7388551033955858</v>
      </c>
      <c r="AI199">
        <f t="shared" si="148"/>
        <v>2.5536271222410871</v>
      </c>
      <c r="AJ199">
        <f t="shared" si="148"/>
        <v>1.547879425297114</v>
      </c>
      <c r="AK199">
        <f t="shared" si="148"/>
        <v>2.0300202461799661</v>
      </c>
      <c r="AL199">
        <f t="shared" si="146"/>
        <v>0.48400299049235995</v>
      </c>
      <c r="AM199">
        <f t="shared" si="146"/>
        <v>8.7067432173174877E-2</v>
      </c>
      <c r="AN199">
        <f t="shared" si="146"/>
        <v>0.90063162190152812</v>
      </c>
      <c r="AO199">
        <f t="shared" si="146"/>
        <v>4.0195615212224114</v>
      </c>
      <c r="AP199">
        <f t="shared" si="146"/>
        <v>20.614392767402382</v>
      </c>
    </row>
    <row r="200" spans="1:42" customFormat="1">
      <c r="A200" s="12"/>
      <c r="B200" s="10" t="s">
        <v>139</v>
      </c>
      <c r="C200" s="12" t="s">
        <v>287</v>
      </c>
      <c r="D200" s="12">
        <v>2</v>
      </c>
      <c r="E200" s="12">
        <v>1</v>
      </c>
      <c r="F200" s="12" t="s">
        <v>158</v>
      </c>
      <c r="G200" s="12" t="s">
        <v>148</v>
      </c>
      <c r="H200" s="89">
        <v>1544.5</v>
      </c>
      <c r="I200" s="35">
        <v>190514.37029727397</v>
      </c>
      <c r="J200" s="10">
        <f>H200/H201</f>
        <v>0.94148125571472108</v>
      </c>
      <c r="K200" s="65">
        <v>8.0000000000000071E-3</v>
      </c>
      <c r="L200" s="66">
        <f t="shared" si="116"/>
        <v>4.96</v>
      </c>
      <c r="M200" s="12">
        <v>3.9562214450000002</v>
      </c>
      <c r="N200" s="12">
        <v>0.45177398800000002</v>
      </c>
      <c r="O200" s="12">
        <v>1.6692151630000001</v>
      </c>
      <c r="P200" s="12">
        <v>0.75063789400000003</v>
      </c>
      <c r="Q200" s="12">
        <v>0.70628546999999997</v>
      </c>
      <c r="R200" s="12">
        <v>0.19938561399999999</v>
      </c>
      <c r="S200" s="12">
        <v>0.10839694800000001</v>
      </c>
      <c r="T200" s="12">
        <v>0.78248713700000005</v>
      </c>
      <c r="U200" s="12">
        <v>1.6488321500000001</v>
      </c>
      <c r="V200" s="12">
        <v>14.045757</v>
      </c>
      <c r="W200" s="10">
        <f t="shared" si="147"/>
        <v>7.976252913306453E-2</v>
      </c>
      <c r="X200" s="10">
        <f t="shared" si="147"/>
        <v>9.1083465322580656E-3</v>
      </c>
      <c r="Y200" s="10">
        <f t="shared" si="147"/>
        <v>3.3653531512096775E-2</v>
      </c>
      <c r="Z200" s="10">
        <f t="shared" si="147"/>
        <v>1.5133828508064518E-2</v>
      </c>
      <c r="AA200" s="10">
        <f t="shared" si="147"/>
        <v>1.4239626411290323E-2</v>
      </c>
      <c r="AB200" s="10">
        <f t="shared" si="147"/>
        <v>4.0198712499999994E-3</v>
      </c>
      <c r="AC200" s="10">
        <f t="shared" si="147"/>
        <v>2.1854223387096777E-3</v>
      </c>
      <c r="AD200" s="10">
        <f t="shared" si="147"/>
        <v>1.5775950342741939E-2</v>
      </c>
      <c r="AE200" s="10">
        <f t="shared" si="147"/>
        <v>3.3242583669354842E-2</v>
      </c>
      <c r="AF200" s="10">
        <f t="shared" si="147"/>
        <v>0.28318058467741936</v>
      </c>
      <c r="AG200">
        <f t="shared" si="148"/>
        <v>15.195908011103759</v>
      </c>
      <c r="AH200">
        <f t="shared" si="148"/>
        <v>1.7352709040425043</v>
      </c>
      <c r="AI200">
        <f t="shared" si="148"/>
        <v>6.4114813643065833</v>
      </c>
      <c r="AJ200">
        <f t="shared" si="148"/>
        <v>2.8832118084008447</v>
      </c>
      <c r="AK200">
        <f t="shared" si="148"/>
        <v>2.7128534590154074</v>
      </c>
      <c r="AL200">
        <f t="shared" si="146"/>
        <v>0.76584323986986547</v>
      </c>
      <c r="AM200">
        <f t="shared" si="146"/>
        <v>0.41635436069287002</v>
      </c>
      <c r="AN200">
        <f t="shared" si="146"/>
        <v>3.0055452453885443</v>
      </c>
      <c r="AO200">
        <f t="shared" si="146"/>
        <v>6.3331898948215812</v>
      </c>
      <c r="AP200">
        <f t="shared" si="146"/>
        <v>53.949970770232419</v>
      </c>
    </row>
    <row r="201" spans="1:42" customFormat="1">
      <c r="A201" s="12"/>
      <c r="B201" s="10" t="s">
        <v>139</v>
      </c>
      <c r="C201" s="12" t="s">
        <v>287</v>
      </c>
      <c r="D201" s="12">
        <v>2</v>
      </c>
      <c r="E201" s="12">
        <v>1</v>
      </c>
      <c r="F201" s="12" t="s">
        <v>151</v>
      </c>
      <c r="G201" s="41" t="s">
        <v>33</v>
      </c>
      <c r="H201" s="90">
        <f>SUM(H199:H200)</f>
        <v>1640.5</v>
      </c>
      <c r="I201" s="62">
        <v>202355.98865178242</v>
      </c>
      <c r="J201" s="41"/>
      <c r="K201" s="65"/>
      <c r="L201" s="66"/>
      <c r="M201" s="42">
        <f t="shared" ref="M201:AF201" si="149">(M199*$J199)+(M200*$J200)</f>
        <v>4.0165104654498629</v>
      </c>
      <c r="N201" s="42">
        <f t="shared" si="149"/>
        <v>0.45080325963572082</v>
      </c>
      <c r="O201" s="42">
        <f t="shared" si="149"/>
        <v>1.65955203368089</v>
      </c>
      <c r="P201" s="42">
        <f t="shared" si="149"/>
        <v>0.76006310363120999</v>
      </c>
      <c r="Q201" s="42">
        <f t="shared" si="149"/>
        <v>0.73492433600426688</v>
      </c>
      <c r="R201" s="42">
        <f t="shared" si="149"/>
        <v>0.20440021086095703</v>
      </c>
      <c r="S201" s="42">
        <f t="shared" si="149"/>
        <v>0.10505469495324597</v>
      </c>
      <c r="T201" s="42">
        <f t="shared" si="149"/>
        <v>0.76773952912240173</v>
      </c>
      <c r="U201" s="42">
        <f t="shared" si="149"/>
        <v>1.6908889621036269</v>
      </c>
      <c r="V201" s="42">
        <f t="shared" si="149"/>
        <v>13.934344353026516</v>
      </c>
      <c r="W201" s="42">
        <f t="shared" si="149"/>
        <v>8.0978033577618208E-2</v>
      </c>
      <c r="X201" s="42">
        <f t="shared" si="149"/>
        <v>9.0887753958814686E-3</v>
      </c>
      <c r="Y201" s="42">
        <f t="shared" si="149"/>
        <v>3.3458710356469558E-2</v>
      </c>
      <c r="Z201" s="42">
        <f t="shared" si="149"/>
        <v>1.5323852895790526E-2</v>
      </c>
      <c r="AA201" s="42">
        <f t="shared" si="149"/>
        <v>1.4817022903311834E-2</v>
      </c>
      <c r="AB201" s="42">
        <f t="shared" si="149"/>
        <v>4.1209719931644554E-3</v>
      </c>
      <c r="AC201" s="42">
        <f t="shared" si="149"/>
        <v>2.1180382047025397E-3</v>
      </c>
      <c r="AD201" s="42">
        <f t="shared" si="149"/>
        <v>1.5478619538758103E-2</v>
      </c>
      <c r="AE201" s="42">
        <f t="shared" si="149"/>
        <v>3.4090503268218289E-2</v>
      </c>
      <c r="AF201" s="42">
        <f t="shared" si="149"/>
        <v>0.28093436195617977</v>
      </c>
      <c r="AG201">
        <f t="shared" si="148"/>
        <v>16.386390043676165</v>
      </c>
      <c r="AH201">
        <f t="shared" si="148"/>
        <v>1.8391681308675898</v>
      </c>
      <c r="AI201">
        <f t="shared" si="148"/>
        <v>6.7705704131970288</v>
      </c>
      <c r="AJ201">
        <f t="shared" si="148"/>
        <v>3.1008734026821707</v>
      </c>
      <c r="AK201">
        <f t="shared" si="148"/>
        <v>2.9983133184757698</v>
      </c>
      <c r="AL201">
        <f t="shared" si="146"/>
        <v>0.83390336188309966</v>
      </c>
      <c r="AM201">
        <f t="shared" si="146"/>
        <v>0.42859771491482873</v>
      </c>
      <c r="AN201">
        <f t="shared" si="146"/>
        <v>3.1321913597301925</v>
      </c>
      <c r="AO201">
        <f t="shared" si="146"/>
        <v>6.8984174924771313</v>
      </c>
      <c r="AP201">
        <f t="shared" si="146"/>
        <v>56.848750559900452</v>
      </c>
    </row>
    <row r="202" spans="1:42" customFormat="1">
      <c r="A202" s="12">
        <v>113</v>
      </c>
      <c r="B202" s="10" t="s">
        <v>139</v>
      </c>
      <c r="C202" s="12" t="s">
        <v>287</v>
      </c>
      <c r="D202" s="12">
        <v>2</v>
      </c>
      <c r="E202" s="12">
        <v>1</v>
      </c>
      <c r="F202" s="12" t="s">
        <v>67</v>
      </c>
      <c r="G202" s="44" t="s">
        <v>169</v>
      </c>
      <c r="H202" s="89">
        <v>44.2</v>
      </c>
      <c r="I202" s="35">
        <v>38771.929824561405</v>
      </c>
      <c r="J202" s="10">
        <f>H202/H204</f>
        <v>5.3849902534113064E-2</v>
      </c>
      <c r="K202" s="65">
        <v>7.0000000000000288E-3</v>
      </c>
      <c r="L202" s="66">
        <f t="shared" si="116"/>
        <v>4.9649999999999999</v>
      </c>
      <c r="M202" s="46">
        <v>4.8802256635000001</v>
      </c>
      <c r="N202" s="46">
        <v>0.40680906729999999</v>
      </c>
      <c r="O202" s="46">
        <v>1.9959198650000001</v>
      </c>
      <c r="P202" s="46">
        <v>1.401756169</v>
      </c>
      <c r="Q202" s="46">
        <v>2.2741081004999999</v>
      </c>
      <c r="R202" s="46">
        <v>0.57861670134999998</v>
      </c>
      <c r="S202" s="46">
        <v>0.30069291344999999</v>
      </c>
      <c r="T202" s="46">
        <v>0.87078850990000001</v>
      </c>
      <c r="U202" s="46">
        <v>5.3133567104999999</v>
      </c>
      <c r="V202" s="46">
        <v>15.67979805</v>
      </c>
      <c r="W202" s="10">
        <f t="shared" ref="W202:AF203" si="150">M202*0.1/$L202</f>
        <v>9.8292561198388723E-2</v>
      </c>
      <c r="X202" s="10">
        <f t="shared" si="150"/>
        <v>8.1935360986908363E-3</v>
      </c>
      <c r="Y202" s="10">
        <f t="shared" si="150"/>
        <v>4.019979587109769E-2</v>
      </c>
      <c r="Z202" s="10">
        <f t="shared" si="150"/>
        <v>2.8232752648539777E-2</v>
      </c>
      <c r="AA202" s="10">
        <f t="shared" si="150"/>
        <v>4.5802781480362535E-2</v>
      </c>
      <c r="AB202" s="10">
        <f t="shared" si="150"/>
        <v>1.1653911406847937E-2</v>
      </c>
      <c r="AC202" s="10">
        <f t="shared" si="150"/>
        <v>6.0562520332326283E-3</v>
      </c>
      <c r="AD202" s="10">
        <f t="shared" si="150"/>
        <v>1.7538539977844918E-2</v>
      </c>
      <c r="AE202" s="10">
        <f t="shared" si="150"/>
        <v>0.10701624794561934</v>
      </c>
      <c r="AF202" s="10">
        <f t="shared" si="150"/>
        <v>0.31580660725075532</v>
      </c>
      <c r="AG202">
        <f t="shared" si="148"/>
        <v>3.8109922850603346</v>
      </c>
      <c r="AH202">
        <f t="shared" si="148"/>
        <v>0.31767920663345173</v>
      </c>
      <c r="AI202">
        <f t="shared" si="148"/>
        <v>1.5586236644758931</v>
      </c>
      <c r="AJ202">
        <f t="shared" si="148"/>
        <v>1.0946383044433845</v>
      </c>
      <c r="AK202">
        <f t="shared" si="148"/>
        <v>1.7758622293263371</v>
      </c>
      <c r="AL202">
        <f t="shared" si="146"/>
        <v>0.45184463524796387</v>
      </c>
      <c r="AM202">
        <f t="shared" si="146"/>
        <v>0.23481257883235279</v>
      </c>
      <c r="AN202">
        <f t="shared" si="146"/>
        <v>0.68000304124626787</v>
      </c>
      <c r="AO202">
        <f t="shared" si="146"/>
        <v>4.149226455435417</v>
      </c>
      <c r="AP202">
        <f t="shared" si="146"/>
        <v>12.24443161445911</v>
      </c>
    </row>
    <row r="203" spans="1:42" customFormat="1">
      <c r="A203" s="12">
        <v>103</v>
      </c>
      <c r="B203" s="10" t="s">
        <v>139</v>
      </c>
      <c r="C203" s="12" t="s">
        <v>287</v>
      </c>
      <c r="D203" s="12">
        <v>2</v>
      </c>
      <c r="E203" s="12">
        <v>1</v>
      </c>
      <c r="F203" s="12" t="s">
        <v>67</v>
      </c>
      <c r="G203" s="44" t="s">
        <v>280</v>
      </c>
      <c r="H203" s="89">
        <v>776.59999999999991</v>
      </c>
      <c r="I203" s="35">
        <v>95793.758480325632</v>
      </c>
      <c r="J203" s="10">
        <f>H203/H204</f>
        <v>0.94615009746588685</v>
      </c>
      <c r="K203" s="65">
        <v>7.0000000000000288E-3</v>
      </c>
      <c r="L203" s="66">
        <f t="shared" si="116"/>
        <v>4.9649999999999999</v>
      </c>
      <c r="M203" s="46">
        <v>2.2749187540000002</v>
      </c>
      <c r="N203" s="46">
        <v>0.34813384289999999</v>
      </c>
      <c r="O203" s="46">
        <v>1.824820914</v>
      </c>
      <c r="P203" s="46">
        <v>0.27350510439999998</v>
      </c>
      <c r="Q203" s="46">
        <v>1.698129759</v>
      </c>
      <c r="R203" s="46">
        <v>0.29464973500000002</v>
      </c>
      <c r="S203" s="46">
        <v>7.5060769410000006E-2</v>
      </c>
      <c r="T203" s="46">
        <v>0.91181608189999996</v>
      </c>
      <c r="U203" s="46">
        <v>1.2333601110000001</v>
      </c>
      <c r="V203" s="46">
        <v>11.66906359</v>
      </c>
      <c r="W203" s="10">
        <f t="shared" si="150"/>
        <v>4.5819108841893261E-2</v>
      </c>
      <c r="X203" s="10">
        <f t="shared" si="150"/>
        <v>7.0117591722054385E-3</v>
      </c>
      <c r="Y203" s="10">
        <f t="shared" si="150"/>
        <v>3.6753694138972816E-2</v>
      </c>
      <c r="Z203" s="10">
        <f t="shared" si="150"/>
        <v>5.5086627270896273E-3</v>
      </c>
      <c r="AA203" s="10">
        <f t="shared" si="150"/>
        <v>3.4202009244712991E-2</v>
      </c>
      <c r="AB203" s="10">
        <f t="shared" si="150"/>
        <v>5.9345364551863051E-3</v>
      </c>
      <c r="AC203" s="10">
        <f t="shared" si="150"/>
        <v>1.5117979740181271E-3</v>
      </c>
      <c r="AD203" s="10">
        <f t="shared" si="150"/>
        <v>1.8364875768378652E-2</v>
      </c>
      <c r="AE203" s="10">
        <f t="shared" si="150"/>
        <v>2.4841089848942604E-2</v>
      </c>
      <c r="AF203" s="10">
        <f t="shared" si="150"/>
        <v>0.23502645699899299</v>
      </c>
      <c r="AG203">
        <f t="shared" si="148"/>
        <v>4.3891846461840762</v>
      </c>
      <c r="AH203">
        <f t="shared" si="148"/>
        <v>0.67168276466445576</v>
      </c>
      <c r="AI203">
        <f t="shared" si="148"/>
        <v>3.5207744996085215</v>
      </c>
      <c r="AJ203">
        <f t="shared" si="148"/>
        <v>0.52769550682839572</v>
      </c>
      <c r="AK203">
        <f t="shared" si="148"/>
        <v>3.2763390131299008</v>
      </c>
      <c r="AL203">
        <f t="shared" si="146"/>
        <v>0.5684915518808048</v>
      </c>
      <c r="AM203">
        <f t="shared" si="146"/>
        <v>0.14482080999413807</v>
      </c>
      <c r="AN203">
        <f t="shared" si="146"/>
        <v>1.7592404738772491</v>
      </c>
      <c r="AO203">
        <f t="shared" si="146"/>
        <v>2.3796213613776769</v>
      </c>
      <c r="AP203">
        <f t="shared" si="146"/>
        <v>22.514067658248173</v>
      </c>
    </row>
    <row r="204" spans="1:42" customFormat="1">
      <c r="A204" s="12"/>
      <c r="B204" s="10" t="s">
        <v>139</v>
      </c>
      <c r="C204" s="12" t="s">
        <v>287</v>
      </c>
      <c r="D204" s="12">
        <v>2</v>
      </c>
      <c r="E204" s="12">
        <v>1</v>
      </c>
      <c r="F204" s="12" t="s">
        <v>67</v>
      </c>
      <c r="G204" s="41" t="s">
        <v>33</v>
      </c>
      <c r="H204" s="90">
        <f>SUM(H202:H203)</f>
        <v>820.8</v>
      </c>
      <c r="I204" s="62">
        <v>101245.83693104725</v>
      </c>
      <c r="J204" s="87"/>
      <c r="K204" s="65"/>
      <c r="L204" s="66"/>
      <c r="M204" s="42">
        <f t="shared" ref="M204:AF204" si="151">(M202*$J202)+(M203*$J203)</f>
        <v>2.4152142771480261</v>
      </c>
      <c r="N204" s="42">
        <f t="shared" si="151"/>
        <v>0.35129349801510718</v>
      </c>
      <c r="O204" s="42">
        <f t="shared" si="151"/>
        <v>1.8340345758350389</v>
      </c>
      <c r="P204" s="42">
        <f t="shared" si="151"/>
        <v>0.33426131426271927</v>
      </c>
      <c r="Q204" s="42">
        <f t="shared" si="151"/>
        <v>1.7291461365515348</v>
      </c>
      <c r="R204" s="42">
        <f t="shared" si="151"/>
        <v>0.30994132846085526</v>
      </c>
      <c r="S204" s="42">
        <f t="shared" si="151"/>
        <v>8.7211038375116956E-2</v>
      </c>
      <c r="T204" s="42">
        <f t="shared" si="151"/>
        <v>0.90960675114658851</v>
      </c>
      <c r="U204" s="42">
        <f t="shared" si="151"/>
        <v>1.4530675302225877</v>
      </c>
      <c r="V204" s="42">
        <f t="shared" si="151"/>
        <v>11.885041249761208</v>
      </c>
      <c r="W204" s="42">
        <f t="shared" si="151"/>
        <v>4.8644799136918965E-2</v>
      </c>
      <c r="X204" s="42">
        <f t="shared" si="151"/>
        <v>7.0753977445137404E-3</v>
      </c>
      <c r="Y204" s="42">
        <f t="shared" si="151"/>
        <v>3.6939266381370378E-2</v>
      </c>
      <c r="Z204" s="42">
        <f t="shared" si="151"/>
        <v>6.7323527545361389E-3</v>
      </c>
      <c r="AA204" s="42">
        <f t="shared" si="151"/>
        <v>3.482670969892316E-2</v>
      </c>
      <c r="AB204" s="42">
        <f t="shared" si="151"/>
        <v>6.2425242388893312E-3</v>
      </c>
      <c r="AC204" s="42">
        <f t="shared" si="151"/>
        <v>1.7565163821775824E-3</v>
      </c>
      <c r="AD204" s="42">
        <f t="shared" si="151"/>
        <v>1.832037766659796E-2</v>
      </c>
      <c r="AE204" s="42">
        <f t="shared" si="151"/>
        <v>2.9266214103173975E-2</v>
      </c>
      <c r="AF204" s="42">
        <f t="shared" si="151"/>
        <v>0.23937646021674139</v>
      </c>
      <c r="AG204">
        <f t="shared" si="148"/>
        <v>4.9250834009600455</v>
      </c>
      <c r="AH204">
        <f t="shared" si="148"/>
        <v>0.71635456626333771</v>
      </c>
      <c r="AI204">
        <f t="shared" si="148"/>
        <v>3.739946940400741</v>
      </c>
      <c r="AJ204">
        <f t="shared" si="148"/>
        <v>0.68162268914805269</v>
      </c>
      <c r="AK204">
        <f t="shared" si="148"/>
        <v>3.5260593710220962</v>
      </c>
      <c r="AL204">
        <f t="shared" si="146"/>
        <v>0.63202959112869905</v>
      </c>
      <c r="AM204">
        <f t="shared" si="146"/>
        <v>0.17783997119666459</v>
      </c>
      <c r="AN204">
        <f t="shared" si="146"/>
        <v>1.854861969747577</v>
      </c>
      <c r="AO204">
        <f t="shared" si="146"/>
        <v>2.9630823406790672</v>
      </c>
      <c r="AP204">
        <f t="shared" si="146"/>
        <v>24.23587005623552</v>
      </c>
    </row>
    <row r="205" spans="1:42" customFormat="1">
      <c r="A205" s="57"/>
      <c r="B205" s="57" t="s">
        <v>139</v>
      </c>
      <c r="C205" s="12" t="s">
        <v>287</v>
      </c>
      <c r="D205" s="57">
        <v>2</v>
      </c>
      <c r="E205" s="57">
        <v>1</v>
      </c>
      <c r="F205" s="57"/>
      <c r="G205" s="57" t="s">
        <v>281</v>
      </c>
      <c r="H205" s="70">
        <v>338.90000000000003</v>
      </c>
      <c r="I205" s="71">
        <v>40716.491920562476</v>
      </c>
      <c r="J205" s="57">
        <f>H205/H207</f>
        <v>0.72897397289739729</v>
      </c>
      <c r="K205" s="72">
        <v>1.8600000000000068E-2</v>
      </c>
      <c r="L205" s="73">
        <f t="shared" si="116"/>
        <v>4.907</v>
      </c>
      <c r="M205" s="57">
        <v>11.55754756</v>
      </c>
      <c r="N205" s="57">
        <v>0.22821282800000001</v>
      </c>
      <c r="O205" s="57">
        <v>5.5086149940000002</v>
      </c>
      <c r="P205" s="57">
        <v>1.8637228400000001</v>
      </c>
      <c r="Q205" s="57">
        <v>2.516674262</v>
      </c>
      <c r="R205" s="57">
        <v>0.47662015600000002</v>
      </c>
      <c r="S205" s="57">
        <v>0.40143531100000002</v>
      </c>
      <c r="T205" s="57">
        <v>1.8593658719999999</v>
      </c>
      <c r="U205" s="57">
        <v>0.102620379</v>
      </c>
      <c r="V205" s="57">
        <v>39.515563309999997</v>
      </c>
      <c r="W205" s="57">
        <f t="shared" ref="W205:AF206" si="152">M205*0.1/$L205</f>
        <v>0.23553184348889344</v>
      </c>
      <c r="X205" s="57">
        <f t="shared" si="152"/>
        <v>4.6507607091909519E-3</v>
      </c>
      <c r="Y205" s="57">
        <f t="shared" si="152"/>
        <v>0.11226034224577136</v>
      </c>
      <c r="Z205" s="57">
        <f t="shared" si="152"/>
        <v>3.7980901569186883E-2</v>
      </c>
      <c r="AA205" s="57">
        <f t="shared" si="152"/>
        <v>5.1287431465253719E-2</v>
      </c>
      <c r="AB205" s="57">
        <f t="shared" si="152"/>
        <v>9.7130661503973918E-3</v>
      </c>
      <c r="AC205" s="57">
        <f t="shared" si="152"/>
        <v>8.1808704096189132E-3</v>
      </c>
      <c r="AD205" s="57">
        <f t="shared" si="152"/>
        <v>3.7892110699001426E-2</v>
      </c>
      <c r="AE205" s="57">
        <f t="shared" si="152"/>
        <v>2.0913058691664969E-3</v>
      </c>
      <c r="AF205" s="57">
        <f t="shared" si="152"/>
        <v>0.80528965375993478</v>
      </c>
      <c r="AG205">
        <f t="shared" si="148"/>
        <v>9.590030402450715</v>
      </c>
      <c r="AH205">
        <f t="shared" si="148"/>
        <v>0.18936266084024281</v>
      </c>
      <c r="AI205">
        <f t="shared" si="148"/>
        <v>4.5708473180495277</v>
      </c>
      <c r="AJ205">
        <f t="shared" si="148"/>
        <v>1.5464490718774764</v>
      </c>
      <c r="AK205">
        <f t="shared" si="148"/>
        <v>2.088244288881405</v>
      </c>
      <c r="AL205">
        <f t="shared" si="146"/>
        <v>0.39548197943654428</v>
      </c>
      <c r="AM205">
        <f t="shared" si="146"/>
        <v>0.33309634393641707</v>
      </c>
      <c r="AN205">
        <f t="shared" si="146"/>
        <v>1.5428338191289506</v>
      </c>
      <c r="AO205">
        <f t="shared" si="146"/>
        <v>8.5150638525342562E-2</v>
      </c>
      <c r="AP205">
        <f t="shared" si="146"/>
        <v>32.788569681028939</v>
      </c>
    </row>
    <row r="206" spans="1:42" customFormat="1">
      <c r="A206" s="57"/>
      <c r="B206" s="57" t="s">
        <v>139</v>
      </c>
      <c r="C206" s="12" t="s">
        <v>287</v>
      </c>
      <c r="D206" s="57">
        <v>2</v>
      </c>
      <c r="E206" s="57">
        <v>1</v>
      </c>
      <c r="F206" s="57"/>
      <c r="G206" s="57" t="s">
        <v>153</v>
      </c>
      <c r="H206" s="70">
        <v>126</v>
      </c>
      <c r="I206" s="71">
        <v>15138.028863944739</v>
      </c>
      <c r="J206" s="57">
        <f>H206/H207</f>
        <v>0.27102602710260271</v>
      </c>
      <c r="K206" s="72">
        <v>1.8600000000000068E-2</v>
      </c>
      <c r="L206" s="73">
        <f t="shared" si="116"/>
        <v>4.907</v>
      </c>
      <c r="M206" s="57">
        <v>9.7429792390000003</v>
      </c>
      <c r="N206" s="57">
        <v>0.29011336199999999</v>
      </c>
      <c r="O206" s="57">
        <v>6.5502921880000002</v>
      </c>
      <c r="P206" s="57">
        <v>2.7743907999999999</v>
      </c>
      <c r="Q206" s="57">
        <v>6.5635364300000001</v>
      </c>
      <c r="R206" s="57">
        <v>0.76137329499999995</v>
      </c>
      <c r="S206" s="57">
        <v>0.60141700200000003</v>
      </c>
      <c r="T206" s="57">
        <v>2.8259404720000001</v>
      </c>
      <c r="U206" s="57">
        <v>0.49837014800000001</v>
      </c>
      <c r="V206" s="57">
        <v>53.748293179999997</v>
      </c>
      <c r="W206" s="57">
        <f t="shared" si="152"/>
        <v>0.19855266433666191</v>
      </c>
      <c r="X206" s="57">
        <f t="shared" si="152"/>
        <v>5.9122348074179742E-3</v>
      </c>
      <c r="Y206" s="57">
        <f t="shared" si="152"/>
        <v>0.13348873421642554</v>
      </c>
      <c r="Z206" s="57">
        <f t="shared" si="152"/>
        <v>5.6539449765640924E-2</v>
      </c>
      <c r="AA206" s="57">
        <f t="shared" si="152"/>
        <v>0.13375863929080906</v>
      </c>
      <c r="AB206" s="57">
        <f t="shared" si="152"/>
        <v>1.5516064703484819E-2</v>
      </c>
      <c r="AC206" s="57">
        <f t="shared" si="152"/>
        <v>1.2256307356837174E-2</v>
      </c>
      <c r="AD206" s="57">
        <f t="shared" si="152"/>
        <v>5.7589983126146327E-2</v>
      </c>
      <c r="AE206" s="57">
        <f t="shared" si="152"/>
        <v>1.0156310332178521E-2</v>
      </c>
      <c r="AF206" s="57">
        <f t="shared" si="152"/>
        <v>1.0953391722029753</v>
      </c>
      <c r="AG206">
        <f t="shared" si="148"/>
        <v>3.0056959637415193</v>
      </c>
      <c r="AH206">
        <f t="shared" si="148"/>
        <v>8.9499581165112058E-2</v>
      </c>
      <c r="AI206">
        <f t="shared" si="148"/>
        <v>2.0207563115796976</v>
      </c>
      <c r="AJ206">
        <f t="shared" si="148"/>
        <v>0.8558958225038259</v>
      </c>
      <c r="AK206">
        <f t="shared" si="148"/>
        <v>2.0248421423862402</v>
      </c>
      <c r="AL206">
        <f t="shared" si="146"/>
        <v>0.23488263533618736</v>
      </c>
      <c r="AM206">
        <f t="shared" si="146"/>
        <v>0.18553633453317939</v>
      </c>
      <c r="AN206">
        <f t="shared" si="146"/>
        <v>0.87179882683769361</v>
      </c>
      <c r="AO206">
        <f t="shared" si="146"/>
        <v>0.15374651895969862</v>
      </c>
      <c r="AP206">
        <f t="shared" si="146"/>
        <v>16.581276004617976</v>
      </c>
    </row>
    <row r="207" spans="1:42" customFormat="1">
      <c r="A207" s="57"/>
      <c r="B207" s="57" t="s">
        <v>139</v>
      </c>
      <c r="C207" s="12" t="s">
        <v>287</v>
      </c>
      <c r="D207" s="57">
        <v>2</v>
      </c>
      <c r="E207" s="57">
        <v>1</v>
      </c>
      <c r="F207" s="57"/>
      <c r="G207" s="60" t="s">
        <v>154</v>
      </c>
      <c r="H207" s="60">
        <f>H205+H206</f>
        <v>464.90000000000003</v>
      </c>
      <c r="I207" s="75">
        <v>55854.520784507215</v>
      </c>
      <c r="J207" s="57"/>
      <c r="K207" s="72"/>
      <c r="L207" s="73"/>
      <c r="M207" s="61">
        <f t="shared" ref="M207:AF207" si="153">(M205*$J205)+(M206*$J206)</f>
        <v>11.06575231705313</v>
      </c>
      <c r="N207" s="61">
        <f t="shared" si="153"/>
        <v>0.24498948380554958</v>
      </c>
      <c r="O207" s="61">
        <f t="shared" si="153"/>
        <v>5.7909366254132078</v>
      </c>
      <c r="P207" s="61">
        <f t="shared" si="153"/>
        <v>2.1105375592084319</v>
      </c>
      <c r="Q207" s="61">
        <f t="shared" si="153"/>
        <v>3.6134792376248654</v>
      </c>
      <c r="R207" s="61">
        <f t="shared" si="153"/>
        <v>0.55379566796816526</v>
      </c>
      <c r="S207" s="61">
        <f t="shared" si="153"/>
        <v>0.45563555420499036</v>
      </c>
      <c r="T207" s="61">
        <f t="shared" si="153"/>
        <v>2.1213327457362876</v>
      </c>
      <c r="U207" s="61">
        <f t="shared" si="153"/>
        <v>0.20987886661884275</v>
      </c>
      <c r="V207" s="61">
        <f t="shared" si="153"/>
        <v>43.37300354149064</v>
      </c>
      <c r="W207" s="61">
        <f t="shared" si="153"/>
        <v>0.22550952347774872</v>
      </c>
      <c r="X207" s="61">
        <f t="shared" si="153"/>
        <v>4.9926530223262603E-3</v>
      </c>
      <c r="Y207" s="61">
        <f t="shared" si="153"/>
        <v>0.11801378898335455</v>
      </c>
      <c r="Z207" s="61">
        <f t="shared" si="153"/>
        <v>4.3010751155663995E-2</v>
      </c>
      <c r="AA207" s="61">
        <f t="shared" si="153"/>
        <v>7.3639275272567056E-2</v>
      </c>
      <c r="AB207" s="61">
        <f t="shared" si="153"/>
        <v>1.1285829793522828E-2</v>
      </c>
      <c r="AC207" s="61">
        <f t="shared" si="153"/>
        <v>9.2854198941306372E-3</v>
      </c>
      <c r="AD207" s="61">
        <f t="shared" si="153"/>
        <v>4.3230746805304407E-2</v>
      </c>
      <c r="AE207" s="61">
        <f t="shared" si="153"/>
        <v>4.2771319873414057E-3</v>
      </c>
      <c r="AF207" s="61">
        <f t="shared" si="153"/>
        <v>0.88390062240657519</v>
      </c>
      <c r="AG207">
        <f t="shared" si="148"/>
        <v>12.595726366192233</v>
      </c>
      <c r="AH207">
        <f t="shared" si="148"/>
        <v>0.27886224200535487</v>
      </c>
      <c r="AI207">
        <f t="shared" si="148"/>
        <v>6.5916036296292253</v>
      </c>
      <c r="AJ207">
        <f t="shared" si="148"/>
        <v>2.4023448943813022</v>
      </c>
      <c r="AK207">
        <f t="shared" si="148"/>
        <v>4.1130864312676447</v>
      </c>
      <c r="AL207">
        <f t="shared" si="146"/>
        <v>0.63036461477273154</v>
      </c>
      <c r="AM207">
        <f t="shared" si="146"/>
        <v>0.51863267846959649</v>
      </c>
      <c r="AN207">
        <f t="shared" si="146"/>
        <v>2.4146326459666438</v>
      </c>
      <c r="AO207">
        <f t="shared" si="146"/>
        <v>0.2388971574850412</v>
      </c>
      <c r="AP207">
        <f t="shared" si="146"/>
        <v>49.369845685646922</v>
      </c>
    </row>
    <row r="208" spans="1:42" customFormat="1">
      <c r="A208" s="12"/>
      <c r="B208" s="10" t="s">
        <v>139</v>
      </c>
      <c r="C208" s="12" t="s">
        <v>287</v>
      </c>
      <c r="D208" s="12">
        <v>2</v>
      </c>
      <c r="E208" s="12">
        <v>2</v>
      </c>
      <c r="F208" s="12" t="s">
        <v>144</v>
      </c>
      <c r="G208" s="47" t="s">
        <v>141</v>
      </c>
      <c r="H208" s="89">
        <v>31</v>
      </c>
      <c r="I208" s="35">
        <v>27192.982456140351</v>
      </c>
      <c r="J208" s="10">
        <f>H208/H210</f>
        <v>4.4096728307254626E-2</v>
      </c>
      <c r="K208" s="65">
        <v>5.0000000000000712E-3</v>
      </c>
      <c r="L208" s="66">
        <f t="shared" si="116"/>
        <v>4.9749999999999996</v>
      </c>
      <c r="M208" s="82">
        <v>28.43413533</v>
      </c>
      <c r="N208" s="82">
        <v>0.22189387150000001</v>
      </c>
      <c r="O208" s="82">
        <v>3.9301761110000002</v>
      </c>
      <c r="P208" s="82">
        <v>4.889176762</v>
      </c>
      <c r="Q208" s="82">
        <v>2.5569018520000002</v>
      </c>
      <c r="R208" s="82">
        <v>1.19291415</v>
      </c>
      <c r="S208" s="82">
        <v>9.5943464079999999E-2</v>
      </c>
      <c r="T208" s="82">
        <v>0.63332170929999998</v>
      </c>
      <c r="U208" s="82">
        <v>0.92072990210000005</v>
      </c>
      <c r="V208" s="82">
        <v>22.753159660000001</v>
      </c>
      <c r="W208" s="10">
        <f t="shared" ref="W208:AF209" si="154">M208*0.1/$L208</f>
        <v>0.57154040864321609</v>
      </c>
      <c r="X208" s="10">
        <f t="shared" si="154"/>
        <v>4.460178321608041E-3</v>
      </c>
      <c r="Y208" s="10">
        <f t="shared" si="154"/>
        <v>7.8998514793969868E-2</v>
      </c>
      <c r="Z208" s="10">
        <f t="shared" si="154"/>
        <v>9.8274909788944736E-2</v>
      </c>
      <c r="AA208" s="10">
        <f t="shared" si="154"/>
        <v>5.139501210050252E-2</v>
      </c>
      <c r="AB208" s="10">
        <f t="shared" si="154"/>
        <v>2.3978173869346739E-2</v>
      </c>
      <c r="AC208" s="10">
        <f t="shared" si="154"/>
        <v>1.9285118408040203E-3</v>
      </c>
      <c r="AD208" s="10">
        <f t="shared" si="154"/>
        <v>1.2730084609045227E-2</v>
      </c>
      <c r="AE208" s="10">
        <f t="shared" si="154"/>
        <v>1.8507133710552768E-2</v>
      </c>
      <c r="AF208" s="10">
        <f t="shared" si="154"/>
        <v>0.45734994291457298</v>
      </c>
      <c r="AG208">
        <f t="shared" si="148"/>
        <v>15.541888305210263</v>
      </c>
      <c r="AH208">
        <f t="shared" si="148"/>
        <v>0.12128555085074497</v>
      </c>
      <c r="AI208">
        <f t="shared" si="148"/>
        <v>2.1482052268535665</v>
      </c>
      <c r="AJ208">
        <f t="shared" si="148"/>
        <v>2.6723878977695499</v>
      </c>
      <c r="AK208">
        <f t="shared" si="148"/>
        <v>1.3975836623820861</v>
      </c>
      <c r="AL208">
        <f t="shared" si="146"/>
        <v>0.65203806135942888</v>
      </c>
      <c r="AM208">
        <f t="shared" si="146"/>
        <v>5.2441988653442656E-2</v>
      </c>
      <c r="AN208">
        <f t="shared" si="146"/>
        <v>0.34616896743894915</v>
      </c>
      <c r="AO208">
        <f t="shared" si="146"/>
        <v>0.5032641623045051</v>
      </c>
      <c r="AP208">
        <f t="shared" si="146"/>
        <v>12.436708973992774</v>
      </c>
    </row>
    <row r="209" spans="1:42" customFormat="1">
      <c r="A209" s="12">
        <v>212</v>
      </c>
      <c r="B209" s="10" t="s">
        <v>139</v>
      </c>
      <c r="C209" s="12" t="s">
        <v>287</v>
      </c>
      <c r="D209" s="12">
        <v>2</v>
      </c>
      <c r="E209" s="12">
        <v>2</v>
      </c>
      <c r="F209" s="12" t="s">
        <v>144</v>
      </c>
      <c r="G209" s="12" t="s">
        <v>148</v>
      </c>
      <c r="H209" s="89">
        <v>672</v>
      </c>
      <c r="I209" s="35">
        <v>82891.328481559147</v>
      </c>
      <c r="J209" s="10">
        <f>H209/H210</f>
        <v>0.95590327169274536</v>
      </c>
      <c r="K209" s="65">
        <v>5.0000000000000712E-3</v>
      </c>
      <c r="L209" s="66">
        <f t="shared" si="116"/>
        <v>4.9749999999999996</v>
      </c>
      <c r="M209" s="46">
        <v>5.9667270319999997</v>
      </c>
      <c r="N209" s="46">
        <v>9.9021602459999997E-2</v>
      </c>
      <c r="O209" s="46">
        <v>5.343205126</v>
      </c>
      <c r="P209" s="46">
        <v>1.0353507179999999</v>
      </c>
      <c r="Q209" s="46">
        <v>1.6601052119999999</v>
      </c>
      <c r="R209" s="46">
        <v>0.49397287989999999</v>
      </c>
      <c r="S209" s="46">
        <v>0.28669601239999998</v>
      </c>
      <c r="T209" s="46">
        <v>0.83127180489999997</v>
      </c>
      <c r="U209" s="46">
        <v>0.14680963529999999</v>
      </c>
      <c r="V209" s="46">
        <v>20.979370459999998</v>
      </c>
      <c r="W209" s="10">
        <f t="shared" si="154"/>
        <v>0.11993421169849247</v>
      </c>
      <c r="X209" s="10">
        <f t="shared" si="154"/>
        <v>1.9903839690452261E-3</v>
      </c>
      <c r="Y209" s="10">
        <f t="shared" si="154"/>
        <v>0.10740110806030152</v>
      </c>
      <c r="Z209" s="10">
        <f t="shared" si="154"/>
        <v>2.0811069708542712E-2</v>
      </c>
      <c r="AA209" s="10">
        <f t="shared" si="154"/>
        <v>3.336894898492463E-2</v>
      </c>
      <c r="AB209" s="10">
        <f t="shared" si="154"/>
        <v>9.9291031135678408E-3</v>
      </c>
      <c r="AC209" s="10">
        <f t="shared" si="154"/>
        <v>5.7627339175879396E-3</v>
      </c>
      <c r="AD209" s="10">
        <f t="shared" si="154"/>
        <v>1.6708981003015079E-2</v>
      </c>
      <c r="AE209" s="10">
        <f t="shared" si="154"/>
        <v>2.9509474432160808E-3</v>
      </c>
      <c r="AF209" s="10">
        <f t="shared" si="154"/>
        <v>0.42169588864321605</v>
      </c>
      <c r="AG209">
        <f t="shared" si="148"/>
        <v>9.9415061380765923</v>
      </c>
      <c r="AH209">
        <f t="shared" si="148"/>
        <v>0.16498557138255729</v>
      </c>
      <c r="AI209">
        <f t="shared" si="148"/>
        <v>8.9026205275098835</v>
      </c>
      <c r="AJ209">
        <f t="shared" si="148"/>
        <v>1.7250572152634394</v>
      </c>
      <c r="AK209">
        <f t="shared" si="148"/>
        <v>2.7659965113937774</v>
      </c>
      <c r="AL209">
        <f t="shared" si="146"/>
        <v>0.82303654771402357</v>
      </c>
      <c r="AM209">
        <f t="shared" si="146"/>
        <v>0.47768067011460408</v>
      </c>
      <c r="AN209">
        <f t="shared" si="146"/>
        <v>1.3850296329130545</v>
      </c>
      <c r="AO209">
        <f t="shared" si="146"/>
        <v>0.24460795384744125</v>
      </c>
      <c r="AP209">
        <f t="shared" si="146"/>
        <v>34.954932424847804</v>
      </c>
    </row>
    <row r="210" spans="1:42" customFormat="1">
      <c r="A210" s="12"/>
      <c r="B210" s="10" t="s">
        <v>139</v>
      </c>
      <c r="C210" s="12" t="s">
        <v>287</v>
      </c>
      <c r="D210" s="12">
        <v>2</v>
      </c>
      <c r="E210" s="12">
        <v>2</v>
      </c>
      <c r="F210" s="12" t="s">
        <v>144</v>
      </c>
      <c r="G210" s="41" t="s">
        <v>33</v>
      </c>
      <c r="H210" s="90">
        <f>SUM(H208:H209)</f>
        <v>703</v>
      </c>
      <c r="I210" s="62">
        <v>86715.184408535832</v>
      </c>
      <c r="J210" s="41"/>
      <c r="K210" s="65"/>
      <c r="L210" s="66"/>
      <c r="M210" s="42">
        <f t="shared" ref="M210:AF210" si="155">(M208*$J208)+(M209*$J209)</f>
        <v>6.9574662314850642</v>
      </c>
      <c r="N210" s="42">
        <f t="shared" si="155"/>
        <v>0.10443986752435278</v>
      </c>
      <c r="O210" s="42">
        <f t="shared" si="155"/>
        <v>5.2808951694352775</v>
      </c>
      <c r="P210" s="42">
        <f t="shared" si="155"/>
        <v>1.2052918380056898</v>
      </c>
      <c r="Q210" s="42">
        <f t="shared" si="155"/>
        <v>1.6996510097809387</v>
      </c>
      <c r="R210" s="42">
        <f t="shared" si="155"/>
        <v>0.52479390319032715</v>
      </c>
      <c r="S210" s="42">
        <f t="shared" si="155"/>
        <v>0.27828444910281647</v>
      </c>
      <c r="T210" s="42">
        <f t="shared" si="155"/>
        <v>0.82254285331593169</v>
      </c>
      <c r="U210" s="42">
        <f t="shared" si="155"/>
        <v>0.18093698703655758</v>
      </c>
      <c r="V210" s="42">
        <f t="shared" si="155"/>
        <v>21.057588760426739</v>
      </c>
      <c r="W210" s="42">
        <f t="shared" si="155"/>
        <v>0.13984856746703647</v>
      </c>
      <c r="X210" s="42">
        <f t="shared" si="155"/>
        <v>2.0992938195849805E-3</v>
      </c>
      <c r="Y210" s="42">
        <f t="shared" si="155"/>
        <v>0.10614864662181463</v>
      </c>
      <c r="Z210" s="42">
        <f t="shared" si="155"/>
        <v>2.4226971618204824E-2</v>
      </c>
      <c r="AA210" s="42">
        <f t="shared" si="155"/>
        <v>3.4163839392581691E-2</v>
      </c>
      <c r="AB210" s="42">
        <f t="shared" si="155"/>
        <v>1.0548621169654819E-2</v>
      </c>
      <c r="AC210" s="42">
        <f t="shared" si="155"/>
        <v>5.5936572683983219E-3</v>
      </c>
      <c r="AD210" s="42">
        <f t="shared" si="155"/>
        <v>1.6533524689767477E-2</v>
      </c>
      <c r="AE210" s="42">
        <f t="shared" si="155"/>
        <v>3.6369243625438722E-3</v>
      </c>
      <c r="AF210" s="42">
        <f t="shared" si="155"/>
        <v>0.4232681157874722</v>
      </c>
      <c r="AG210">
        <f t="shared" si="148"/>
        <v>12.126994317173633</v>
      </c>
      <c r="AH210">
        <f t="shared" si="148"/>
        <v>0.18204065069301115</v>
      </c>
      <c r="AI210">
        <f t="shared" si="148"/>
        <v>9.2046994665271598</v>
      </c>
      <c r="AJ210">
        <f t="shared" si="148"/>
        <v>2.1008463115329952</v>
      </c>
      <c r="AK210">
        <f t="shared" si="148"/>
        <v>2.962523633031322</v>
      </c>
      <c r="AL210">
        <f t="shared" si="146"/>
        <v>0.91472562998240259</v>
      </c>
      <c r="AM210">
        <f t="shared" si="146"/>
        <v>0.48505502154730734</v>
      </c>
      <c r="AN210">
        <f t="shared" si="146"/>
        <v>1.4337076423962669</v>
      </c>
      <c r="AO210">
        <f t="shared" si="146"/>
        <v>0.3153765667778885</v>
      </c>
      <c r="AP210">
        <f t="shared" si="146"/>
        <v>36.703772714764149</v>
      </c>
    </row>
    <row r="211" spans="1:42" customFormat="1">
      <c r="A211" s="12"/>
      <c r="B211" s="10" t="s">
        <v>139</v>
      </c>
      <c r="C211" s="12" t="s">
        <v>287</v>
      </c>
      <c r="D211" s="12">
        <v>2</v>
      </c>
      <c r="E211" s="12">
        <v>2</v>
      </c>
      <c r="F211" s="14" t="s">
        <v>145</v>
      </c>
      <c r="G211" s="12" t="s">
        <v>141</v>
      </c>
      <c r="H211" s="89">
        <v>61.8</v>
      </c>
      <c r="I211" s="35">
        <v>54210.526315789473</v>
      </c>
      <c r="J211" s="10">
        <f>H211/H213</f>
        <v>4.0687339522022518E-2</v>
      </c>
      <c r="K211" s="65">
        <v>1.1500000000000109E-2</v>
      </c>
      <c r="L211" s="66">
        <f t="shared" si="116"/>
        <v>4.9424999999999999</v>
      </c>
      <c r="M211" s="12">
        <v>10.08829822</v>
      </c>
      <c r="N211" s="12">
        <v>0.25171398699999997</v>
      </c>
      <c r="O211" s="12">
        <v>1.849170717</v>
      </c>
      <c r="P211" s="12">
        <v>0.37437492300000003</v>
      </c>
      <c r="Q211" s="12">
        <v>-0.111279682</v>
      </c>
      <c r="R211" s="12">
        <v>0.17210251500000001</v>
      </c>
      <c r="S211" s="12">
        <v>5.4569444000000002E-2</v>
      </c>
      <c r="T211" s="12">
        <v>0.25423459999999998</v>
      </c>
      <c r="U211" s="12">
        <v>0.88396235700000003</v>
      </c>
      <c r="V211" s="12">
        <v>11.118037259999999</v>
      </c>
      <c r="W211" s="10">
        <f t="shared" ref="W211:AF212" si="156">M211*0.1/$L211</f>
        <v>0.2041132669701568</v>
      </c>
      <c r="X211" s="10">
        <f t="shared" si="156"/>
        <v>5.0928474860900356E-3</v>
      </c>
      <c r="Y211" s="10">
        <f t="shared" si="156"/>
        <v>3.7413671562974204E-2</v>
      </c>
      <c r="Z211" s="10">
        <f t="shared" si="156"/>
        <v>7.5746064339908973E-3</v>
      </c>
      <c r="AA211" s="10">
        <f t="shared" si="156"/>
        <v>-2.2514857258472435E-3</v>
      </c>
      <c r="AB211" s="10">
        <f t="shared" si="156"/>
        <v>3.4820943854324739E-3</v>
      </c>
      <c r="AC211" s="10">
        <f t="shared" si="156"/>
        <v>1.1040858674759737E-3</v>
      </c>
      <c r="AD211" s="10">
        <f t="shared" si="156"/>
        <v>5.1438462316641372E-3</v>
      </c>
      <c r="AE211" s="10">
        <f t="shared" si="156"/>
        <v>1.7884923763277695E-2</v>
      </c>
      <c r="AF211" s="10">
        <f t="shared" si="156"/>
        <v>0.22494764309559939</v>
      </c>
      <c r="AG211">
        <f t="shared" si="148"/>
        <v>11.065087630487447</v>
      </c>
      <c r="AH211">
        <f t="shared" si="148"/>
        <v>0.27608594266698611</v>
      </c>
      <c r="AI211">
        <f t="shared" si="148"/>
        <v>2.0282148268349176</v>
      </c>
      <c r="AJ211">
        <f t="shared" si="148"/>
        <v>0.4106234014216118</v>
      </c>
      <c r="AK211">
        <f t="shared" si="148"/>
        <v>-0.12205422619066636</v>
      </c>
      <c r="AL211">
        <f t="shared" si="146"/>
        <v>0.18876616931554988</v>
      </c>
      <c r="AM211">
        <f t="shared" si="146"/>
        <v>5.9853075973697524E-2</v>
      </c>
      <c r="AN211">
        <f t="shared" si="146"/>
        <v>0.27885061150600327</v>
      </c>
      <c r="AO211">
        <f t="shared" si="146"/>
        <v>0.96955113032505402</v>
      </c>
      <c r="AP211">
        <f t="shared" si="146"/>
        <v>12.194530125708809</v>
      </c>
    </row>
    <row r="212" spans="1:42" customFormat="1">
      <c r="A212" s="12">
        <v>104</v>
      </c>
      <c r="B212" s="10" t="s">
        <v>139</v>
      </c>
      <c r="C212" s="12" t="s">
        <v>287</v>
      </c>
      <c r="D212" s="12">
        <v>2</v>
      </c>
      <c r="E212" s="12">
        <v>2</v>
      </c>
      <c r="F212" s="14" t="s">
        <v>145</v>
      </c>
      <c r="G212" s="44" t="s">
        <v>148</v>
      </c>
      <c r="H212" s="89">
        <v>1457.1</v>
      </c>
      <c r="I212" s="35">
        <v>179733.56358702356</v>
      </c>
      <c r="J212" s="10">
        <f>H212/H213</f>
        <v>0.95931266047797747</v>
      </c>
      <c r="K212" s="65">
        <v>1.1500000000000109E-2</v>
      </c>
      <c r="L212" s="66">
        <f t="shared" si="116"/>
        <v>4.9424999999999999</v>
      </c>
      <c r="M212" s="46">
        <v>16.995364850000001</v>
      </c>
      <c r="N212" s="46">
        <v>0.1717276314</v>
      </c>
      <c r="O212" s="46">
        <v>6.2793991159999996</v>
      </c>
      <c r="P212" s="46">
        <v>1.8594577969999999</v>
      </c>
      <c r="Q212" s="46">
        <v>3.051033935</v>
      </c>
      <c r="R212" s="46">
        <v>0.57844694100000005</v>
      </c>
      <c r="S212" s="46">
        <v>0.2179680028</v>
      </c>
      <c r="T212" s="46">
        <v>1.8937251479999999</v>
      </c>
      <c r="U212" s="46">
        <v>1.2929306519999999</v>
      </c>
      <c r="V212" s="46">
        <v>29.28349399</v>
      </c>
      <c r="W212" s="10">
        <f t="shared" si="156"/>
        <v>0.34386170662620141</v>
      </c>
      <c r="X212" s="10">
        <f t="shared" si="156"/>
        <v>3.4745094871016695E-3</v>
      </c>
      <c r="Y212" s="10">
        <f t="shared" si="156"/>
        <v>0.12704904635306019</v>
      </c>
      <c r="Z212" s="10">
        <f t="shared" si="156"/>
        <v>3.7621806717248359E-2</v>
      </c>
      <c r="AA212" s="10">
        <f t="shared" si="156"/>
        <v>6.1730580374304511E-2</v>
      </c>
      <c r="AB212" s="10">
        <f t="shared" si="156"/>
        <v>1.1703529408194236E-2</v>
      </c>
      <c r="AC212" s="10">
        <f t="shared" si="156"/>
        <v>4.410075929185635E-3</v>
      </c>
      <c r="AD212" s="10">
        <f t="shared" si="156"/>
        <v>3.8315126919575115E-2</v>
      </c>
      <c r="AE212" s="10">
        <f t="shared" si="156"/>
        <v>2.6159446676783004E-2</v>
      </c>
      <c r="AF212" s="10">
        <f t="shared" si="156"/>
        <v>0.59248343935255443</v>
      </c>
      <c r="AG212">
        <f t="shared" si="148"/>
        <v>61.80348991304281</v>
      </c>
      <c r="AH212">
        <f t="shared" si="148"/>
        <v>0.62448597183370458</v>
      </c>
      <c r="AI212">
        <f t="shared" si="148"/>
        <v>22.834977851368446</v>
      </c>
      <c r="AJ212">
        <f t="shared" si="148"/>
        <v>6.7619013898732678</v>
      </c>
      <c r="AK212">
        <f t="shared" si="148"/>
        <v>11.095057192968929</v>
      </c>
      <c r="AL212">
        <f t="shared" si="146"/>
        <v>2.1035170470802793</v>
      </c>
      <c r="AM212">
        <f t="shared" si="146"/>
        <v>0.7926386624418883</v>
      </c>
      <c r="AN212">
        <f t="shared" si="146"/>
        <v>6.8865143005443326</v>
      </c>
      <c r="AO212">
        <f t="shared" si="146"/>
        <v>4.7017305726829299</v>
      </c>
      <c r="AP212">
        <f t="shared" si="146"/>
        <v>106.48915992113076</v>
      </c>
    </row>
    <row r="213" spans="1:42" customFormat="1">
      <c r="A213" s="12"/>
      <c r="B213" s="10" t="s">
        <v>139</v>
      </c>
      <c r="C213" s="12" t="s">
        <v>287</v>
      </c>
      <c r="D213" s="12">
        <v>2</v>
      </c>
      <c r="E213" s="12">
        <v>2</v>
      </c>
      <c r="F213" s="14" t="s">
        <v>145</v>
      </c>
      <c r="G213" s="41" t="s">
        <v>33</v>
      </c>
      <c r="H213" s="90">
        <f>SUM(H211:H212)</f>
        <v>1518.8999999999999</v>
      </c>
      <c r="I213" s="62">
        <v>187356.60540273838</v>
      </c>
      <c r="J213" s="87"/>
      <c r="K213" s="65"/>
      <c r="L213" s="66"/>
      <c r="M213" s="42">
        <f t="shared" ref="M213:AF213" si="157">(M211*$J211)+(M212*$J212)</f>
        <v>16.714334684923958</v>
      </c>
      <c r="N213" s="42">
        <f t="shared" si="157"/>
        <v>0.17498206340742642</v>
      </c>
      <c r="O213" s="42">
        <f t="shared" si="157"/>
        <v>6.0991449089697811</v>
      </c>
      <c r="P213" s="42">
        <f t="shared" si="157"/>
        <v>1.7990337258872209</v>
      </c>
      <c r="Q213" s="42">
        <f t="shared" si="157"/>
        <v>2.9223678071900059</v>
      </c>
      <c r="R213" s="42">
        <f t="shared" si="157"/>
        <v>0.56191386737645665</v>
      </c>
      <c r="S213" s="42">
        <f t="shared" si="157"/>
        <v>0.21131975016069526</v>
      </c>
      <c r="T213" s="42">
        <f t="shared" si="157"/>
        <v>1.8270186394303771</v>
      </c>
      <c r="U213" s="42">
        <f t="shared" si="157"/>
        <v>1.2762908201275922</v>
      </c>
      <c r="V213" s="42">
        <f t="shared" si="157"/>
        <v>28.544389884453881</v>
      </c>
      <c r="W213" s="42">
        <f t="shared" si="157"/>
        <v>0.33817571441424304</v>
      </c>
      <c r="X213" s="42">
        <f t="shared" si="157"/>
        <v>3.5403553547279001E-3</v>
      </c>
      <c r="Y213" s="42">
        <f t="shared" si="157"/>
        <v>0.12340202142579224</v>
      </c>
      <c r="Z213" s="42">
        <f t="shared" si="157"/>
        <v>3.639926607763725E-2</v>
      </c>
      <c r="AA213" s="42">
        <f t="shared" si="157"/>
        <v>5.9127320327567151E-2</v>
      </c>
      <c r="AB213" s="42">
        <f t="shared" si="157"/>
        <v>1.1369021090064881E-2</v>
      </c>
      <c r="AC213" s="42">
        <f t="shared" si="157"/>
        <v>4.2755639890884219E-3</v>
      </c>
      <c r="AD213" s="42">
        <f t="shared" si="157"/>
        <v>3.6965475759845774E-2</v>
      </c>
      <c r="AE213" s="42">
        <f t="shared" si="157"/>
        <v>2.5822778353618459E-2</v>
      </c>
      <c r="AF213" s="42">
        <f t="shared" si="157"/>
        <v>0.57752938562375078</v>
      </c>
      <c r="AG213">
        <f t="shared" si="148"/>
        <v>63.359453882298482</v>
      </c>
      <c r="AH213">
        <f t="shared" si="148"/>
        <v>0.66330896118122695</v>
      </c>
      <c r="AI213">
        <f t="shared" si="148"/>
        <v>23.120183834172423</v>
      </c>
      <c r="AJ213">
        <f t="shared" si="148"/>
        <v>6.8196429314571629</v>
      </c>
      <c r="AK213">
        <f t="shared" si="148"/>
        <v>11.077894023133311</v>
      </c>
      <c r="AL213">
        <f t="shared" si="146"/>
        <v>2.1300611981866964</v>
      </c>
      <c r="AM213">
        <f t="shared" si="146"/>
        <v>0.80105515517779746</v>
      </c>
      <c r="AN213">
        <f t="shared" si="146"/>
        <v>6.9257260554619151</v>
      </c>
      <c r="AO213">
        <f t="shared" si="146"/>
        <v>4.8380680944012671</v>
      </c>
      <c r="AP213">
        <f t="shared" si="146"/>
        <v>108.20394521079501</v>
      </c>
    </row>
    <row r="214" spans="1:42" customFormat="1">
      <c r="A214" s="12">
        <v>115</v>
      </c>
      <c r="B214" s="10" t="s">
        <v>139</v>
      </c>
      <c r="C214" s="12" t="s">
        <v>287</v>
      </c>
      <c r="D214" s="12">
        <v>2</v>
      </c>
      <c r="E214" s="12">
        <v>2</v>
      </c>
      <c r="F214" s="12" t="s">
        <v>65</v>
      </c>
      <c r="G214" s="44" t="s">
        <v>169</v>
      </c>
      <c r="H214" s="89">
        <v>29.5</v>
      </c>
      <c r="I214" s="35">
        <v>25877.192982456141</v>
      </c>
      <c r="J214" s="10">
        <f>H214/H216</f>
        <v>4.6478651331337634E-2</v>
      </c>
      <c r="K214" s="65">
        <v>1.8000000000000148E-2</v>
      </c>
      <c r="L214" s="66">
        <f t="shared" si="116"/>
        <v>4.9099999999999993</v>
      </c>
      <c r="M214" s="46">
        <v>7.2185876169999998</v>
      </c>
      <c r="N214" s="46">
        <v>0.16950841899999999</v>
      </c>
      <c r="O214" s="46">
        <v>3.3815339089999998</v>
      </c>
      <c r="P214" s="46">
        <v>0.6853989332</v>
      </c>
      <c r="Q214" s="46">
        <v>7.4412286459999999</v>
      </c>
      <c r="R214" s="46">
        <v>0.29406198239999998</v>
      </c>
      <c r="S214" s="46">
        <v>0.3719555598</v>
      </c>
      <c r="T214" s="46">
        <v>3.9938504699999999</v>
      </c>
      <c r="U214" s="46">
        <v>1.591859404</v>
      </c>
      <c r="V214" s="46">
        <v>13.50524862</v>
      </c>
      <c r="W214" s="10">
        <f t="shared" ref="W214:AF215" si="158">M214*0.1/$L214</f>
        <v>0.14701807773930758</v>
      </c>
      <c r="X214" s="10">
        <f t="shared" si="158"/>
        <v>3.4523099592668029E-3</v>
      </c>
      <c r="Y214" s="10">
        <f t="shared" si="158"/>
        <v>6.8870344378818754E-2</v>
      </c>
      <c r="Z214" s="10">
        <f t="shared" si="158"/>
        <v>1.3959245075356418E-2</v>
      </c>
      <c r="AA214" s="10">
        <f t="shared" si="158"/>
        <v>0.15155251824847252</v>
      </c>
      <c r="AB214" s="10">
        <f t="shared" si="158"/>
        <v>5.9890424114052961E-3</v>
      </c>
      <c r="AC214" s="10">
        <f t="shared" si="158"/>
        <v>7.5754696496945027E-3</v>
      </c>
      <c r="AD214" s="10">
        <f t="shared" si="158"/>
        <v>8.1341150101833001E-2</v>
      </c>
      <c r="AE214" s="10">
        <f t="shared" si="158"/>
        <v>3.2420761792260701E-2</v>
      </c>
      <c r="AF214" s="10">
        <f t="shared" si="158"/>
        <v>0.27505598004073328</v>
      </c>
      <c r="AG214">
        <f t="shared" si="148"/>
        <v>3.8044151695698014</v>
      </c>
      <c r="AH214">
        <f t="shared" si="148"/>
        <v>8.9336091051202354E-2</v>
      </c>
      <c r="AI214">
        <f t="shared" si="148"/>
        <v>1.7821711922589063</v>
      </c>
      <c r="AJ214">
        <f t="shared" si="148"/>
        <v>0.36122607870439855</v>
      </c>
      <c r="AK214">
        <f t="shared" si="148"/>
        <v>3.9217537616929294</v>
      </c>
      <c r="AL214">
        <f t="shared" si="146"/>
        <v>0.15497960626004934</v>
      </c>
      <c r="AM214">
        <f t="shared" si="146"/>
        <v>0.19603189005788405</v>
      </c>
      <c r="AN214">
        <f t="shared" si="146"/>
        <v>2.1048806386000645</v>
      </c>
      <c r="AO214">
        <f t="shared" si="146"/>
        <v>0.8389583095365708</v>
      </c>
      <c r="AP214">
        <f t="shared" si="146"/>
        <v>7.1176766764926596</v>
      </c>
    </row>
    <row r="215" spans="1:42" customFormat="1">
      <c r="A215" s="12">
        <v>105</v>
      </c>
      <c r="B215" s="10" t="s">
        <v>139</v>
      </c>
      <c r="C215" s="12" t="s">
        <v>287</v>
      </c>
      <c r="D215" s="12">
        <v>2</v>
      </c>
      <c r="E215" s="12">
        <v>2</v>
      </c>
      <c r="F215" s="12" t="s">
        <v>65</v>
      </c>
      <c r="G215" s="44" t="s">
        <v>280</v>
      </c>
      <c r="H215" s="89">
        <v>605.20000000000005</v>
      </c>
      <c r="I215" s="35">
        <v>74651.535709880365</v>
      </c>
      <c r="J215" s="10">
        <f>H215/H216</f>
        <v>0.95352134866866234</v>
      </c>
      <c r="K215" s="65">
        <v>1.8000000000000148E-2</v>
      </c>
      <c r="L215" s="66">
        <f t="shared" si="116"/>
        <v>4.9099999999999993</v>
      </c>
      <c r="M215" s="46">
        <v>7.4904288450000003</v>
      </c>
      <c r="N215" s="46">
        <v>0.17260913389999999</v>
      </c>
      <c r="O215" s="46">
        <v>2.7576013590000001</v>
      </c>
      <c r="P215" s="46">
        <v>1.197937992</v>
      </c>
      <c r="Q215" s="46">
        <v>5.369173033</v>
      </c>
      <c r="R215" s="46">
        <v>0.27203994469999998</v>
      </c>
      <c r="S215" s="46">
        <v>0.28900699600000002</v>
      </c>
      <c r="T215" s="46">
        <v>2.8725311429999998</v>
      </c>
      <c r="U215" s="46">
        <v>2.53064198</v>
      </c>
      <c r="V215" s="46">
        <v>10.946476629999999</v>
      </c>
      <c r="W215" s="10">
        <f t="shared" si="158"/>
        <v>0.15255455896130352</v>
      </c>
      <c r="X215" s="10">
        <f t="shared" si="158"/>
        <v>3.5154609755600821E-3</v>
      </c>
      <c r="Y215" s="10">
        <f t="shared" si="158"/>
        <v>5.6162960468431791E-2</v>
      </c>
      <c r="Z215" s="10">
        <f t="shared" si="158"/>
        <v>2.4397922443991856E-2</v>
      </c>
      <c r="AA215" s="10">
        <f t="shared" si="158"/>
        <v>0.10935179293279024</v>
      </c>
      <c r="AB215" s="10">
        <f t="shared" si="158"/>
        <v>5.5405284052953167E-3</v>
      </c>
      <c r="AC215" s="10">
        <f t="shared" si="158"/>
        <v>5.8860895315682293E-3</v>
      </c>
      <c r="AD215" s="10">
        <f t="shared" si="158"/>
        <v>5.8503689266802453E-2</v>
      </c>
      <c r="AE215" s="10">
        <f t="shared" si="158"/>
        <v>5.154056985743382E-2</v>
      </c>
      <c r="AF215" s="10">
        <f t="shared" si="158"/>
        <v>0.22294249755600817</v>
      </c>
      <c r="AG215">
        <f t="shared" si="148"/>
        <v>11.388432106004799</v>
      </c>
      <c r="AH215">
        <f t="shared" si="148"/>
        <v>0.26243456055371434</v>
      </c>
      <c r="AI215">
        <f t="shared" si="148"/>
        <v>4.1926512489817354</v>
      </c>
      <c r="AJ215">
        <f t="shared" si="148"/>
        <v>1.8213423785745497</v>
      </c>
      <c r="AK215">
        <f t="shared" si="148"/>
        <v>8.1632792750616332</v>
      </c>
      <c r="AL215">
        <f t="shared" si="146"/>
        <v>0.41360895409950982</v>
      </c>
      <c r="AM215">
        <f t="shared" si="146"/>
        <v>0.43940562285741869</v>
      </c>
      <c r="AN215">
        <f t="shared" si="146"/>
        <v>4.3673902484604481</v>
      </c>
      <c r="AO215">
        <f t="shared" si="146"/>
        <v>3.8475826912198046</v>
      </c>
      <c r="AP215">
        <f t="shared" si="146"/>
        <v>16.642999817552258</v>
      </c>
    </row>
    <row r="216" spans="1:42" customFormat="1">
      <c r="A216" s="12"/>
      <c r="B216" s="10" t="s">
        <v>139</v>
      </c>
      <c r="C216" s="12" t="s">
        <v>287</v>
      </c>
      <c r="D216" s="12">
        <v>2</v>
      </c>
      <c r="E216" s="12">
        <v>2</v>
      </c>
      <c r="F216" s="12" t="s">
        <v>65</v>
      </c>
      <c r="G216" s="41" t="s">
        <v>33</v>
      </c>
      <c r="H216" s="90">
        <f>SUM(H214:H215)</f>
        <v>634.70000000000005</v>
      </c>
      <c r="I216" s="62">
        <v>78290.366350067852</v>
      </c>
      <c r="J216" s="87"/>
      <c r="K216" s="65"/>
      <c r="L216" s="66"/>
      <c r="M216" s="42">
        <f t="shared" ref="M216:AF216" si="159">(M214*$J214)+(M215*$J215)</f>
        <v>7.4777940313463063</v>
      </c>
      <c r="N216" s="42">
        <f t="shared" si="159"/>
        <v>0.172465016853285</v>
      </c>
      <c r="O216" s="42">
        <f t="shared" si="159"/>
        <v>2.7866009024457226</v>
      </c>
      <c r="P216" s="42">
        <f t="shared" si="159"/>
        <v>1.1741158677923429</v>
      </c>
      <c r="Q216" s="42">
        <f t="shared" si="159"/>
        <v>5.4654793833757678</v>
      </c>
      <c r="R216" s="42">
        <f t="shared" si="159"/>
        <v>0.27306349931186386</v>
      </c>
      <c r="S216" s="42">
        <f t="shared" si="159"/>
        <v>0.29286233337529544</v>
      </c>
      <c r="T216" s="42">
        <f t="shared" si="159"/>
        <v>2.9246485530307229</v>
      </c>
      <c r="U216" s="42">
        <f t="shared" si="159"/>
        <v>2.4870086319741609</v>
      </c>
      <c r="V216" s="42">
        <f t="shared" si="159"/>
        <v>11.065404901159601</v>
      </c>
      <c r="W216" s="42">
        <f t="shared" si="159"/>
        <v>0.15229723078098387</v>
      </c>
      <c r="X216" s="42">
        <f t="shared" si="159"/>
        <v>3.5125258014925675E-3</v>
      </c>
      <c r="Y216" s="42">
        <f t="shared" si="159"/>
        <v>5.6753582534536114E-2</v>
      </c>
      <c r="Z216" s="42">
        <f t="shared" si="159"/>
        <v>2.3912746798214722E-2</v>
      </c>
      <c r="AA216" s="42">
        <f t="shared" si="159"/>
        <v>0.11131322573066739</v>
      </c>
      <c r="AB216" s="42">
        <f t="shared" si="159"/>
        <v>5.5613747314025236E-3</v>
      </c>
      <c r="AC216" s="42">
        <f t="shared" si="159"/>
        <v>5.9646096410447139E-3</v>
      </c>
      <c r="AD216" s="42">
        <f t="shared" si="159"/>
        <v>5.9565143646246911E-2</v>
      </c>
      <c r="AE216" s="42">
        <f t="shared" si="159"/>
        <v>5.0651906964850543E-2</v>
      </c>
      <c r="AF216" s="42">
        <f t="shared" si="159"/>
        <v>0.22536466193807747</v>
      </c>
      <c r="AG216">
        <f t="shared" si="148"/>
        <v>11.923405991944056</v>
      </c>
      <c r="AH216">
        <f t="shared" si="148"/>
        <v>0.27499693181291884</v>
      </c>
      <c r="AI216">
        <f t="shared" si="148"/>
        <v>4.4432587683076443</v>
      </c>
      <c r="AJ216">
        <f t="shared" si="148"/>
        <v>1.8721377072686425</v>
      </c>
      <c r="AK216">
        <f t="shared" si="148"/>
        <v>8.7147532220617485</v>
      </c>
      <c r="AL216">
        <f t="shared" si="146"/>
        <v>0.4354020651315138</v>
      </c>
      <c r="AM216">
        <f t="shared" si="146"/>
        <v>0.46697147393253735</v>
      </c>
      <c r="AN216">
        <f t="shared" si="146"/>
        <v>4.6633769177590878</v>
      </c>
      <c r="AO216">
        <f t="shared" si="146"/>
        <v>3.9655563526077025</v>
      </c>
      <c r="AP216">
        <f t="shared" si="146"/>
        <v>17.643881945491277</v>
      </c>
    </row>
    <row r="217" spans="1:42" customFormat="1">
      <c r="A217" s="57"/>
      <c r="B217" s="57" t="s">
        <v>139</v>
      </c>
      <c r="C217" s="12" t="s">
        <v>287</v>
      </c>
      <c r="D217" s="57">
        <v>2</v>
      </c>
      <c r="E217" s="57">
        <v>2</v>
      </c>
      <c r="F217" s="57"/>
      <c r="G217" s="57" t="s">
        <v>281</v>
      </c>
      <c r="H217" s="70">
        <v>114.80000000000001</v>
      </c>
      <c r="I217" s="71">
        <v>14075.638337239425</v>
      </c>
      <c r="J217" s="57">
        <f>H217/H219</f>
        <v>0.54407582938388632</v>
      </c>
      <c r="K217" s="72">
        <v>1.1500000000000109E-2</v>
      </c>
      <c r="L217" s="73">
        <f t="shared" si="116"/>
        <v>4.9424999999999999</v>
      </c>
      <c r="M217" s="57">
        <v>8.7506569760000001</v>
      </c>
      <c r="N217" s="57">
        <v>0.11605122399999999</v>
      </c>
      <c r="O217" s="57">
        <v>4.8821566839999999</v>
      </c>
      <c r="P217" s="57">
        <v>2.0816676940000001</v>
      </c>
      <c r="Q217" s="57">
        <v>4.6487340799999997</v>
      </c>
      <c r="R217" s="57">
        <v>0.159207399</v>
      </c>
      <c r="S217" s="57">
        <v>0.49413115000000002</v>
      </c>
      <c r="T217" s="57">
        <v>3.4388640779999999</v>
      </c>
      <c r="U217" s="57">
        <v>0.220636417</v>
      </c>
      <c r="V217" s="57">
        <v>18.81341312</v>
      </c>
      <c r="W217" s="57">
        <f t="shared" ref="W217:AF218" si="160">M217*0.1/$L217</f>
        <v>0.17704920538189178</v>
      </c>
      <c r="X217" s="57">
        <f t="shared" si="160"/>
        <v>2.3480267880627214E-3</v>
      </c>
      <c r="Y217" s="57">
        <f t="shared" si="160"/>
        <v>9.8779093252402639E-2</v>
      </c>
      <c r="Z217" s="57">
        <f t="shared" si="160"/>
        <v>4.2117707516439049E-2</v>
      </c>
      <c r="AA217" s="57">
        <f t="shared" si="160"/>
        <v>9.405632938796156E-2</v>
      </c>
      <c r="AB217" s="57">
        <f t="shared" si="160"/>
        <v>3.2211916843702584E-3</v>
      </c>
      <c r="AC217" s="57">
        <f t="shared" si="160"/>
        <v>9.9975953464845752E-3</v>
      </c>
      <c r="AD217" s="57">
        <f t="shared" si="160"/>
        <v>6.9577421911987861E-2</v>
      </c>
      <c r="AE217" s="57">
        <f t="shared" si="160"/>
        <v>4.4640650885179566E-3</v>
      </c>
      <c r="AF217" s="57">
        <f t="shared" si="160"/>
        <v>0.38064568780981284</v>
      </c>
      <c r="AG217">
        <f t="shared" si="148"/>
        <v>2.4920805828511323</v>
      </c>
      <c r="AH217">
        <f t="shared" si="148"/>
        <v>3.3049975874920791E-2</v>
      </c>
      <c r="AI217">
        <f t="shared" si="148"/>
        <v>1.3903787919012669</v>
      </c>
      <c r="AJ217">
        <f t="shared" si="148"/>
        <v>0.59283361859502659</v>
      </c>
      <c r="AK217">
        <f t="shared" si="148"/>
        <v>1.3239028757932108</v>
      </c>
      <c r="AL217">
        <f t="shared" si="146"/>
        <v>4.5340329164118849E-2</v>
      </c>
      <c r="AM217">
        <f t="shared" si="146"/>
        <v>0.14072253633918475</v>
      </c>
      <c r="AN217">
        <f t="shared" si="146"/>
        <v>0.97934662727065869</v>
      </c>
      <c r="AO217">
        <f t="shared" si="146"/>
        <v>6.2834565699875458E-2</v>
      </c>
      <c r="AP217">
        <f t="shared" si="146"/>
        <v>5.3578310362406709</v>
      </c>
    </row>
    <row r="218" spans="1:42" customFormat="1">
      <c r="A218" s="57"/>
      <c r="B218" s="57" t="s">
        <v>139</v>
      </c>
      <c r="C218" s="12" t="s">
        <v>287</v>
      </c>
      <c r="D218" s="57">
        <v>2</v>
      </c>
      <c r="E218" s="57">
        <v>2</v>
      </c>
      <c r="F218" s="57"/>
      <c r="G218" s="57" t="s">
        <v>153</v>
      </c>
      <c r="H218" s="70">
        <v>96.2</v>
      </c>
      <c r="I218" s="71">
        <v>11795.090662390527</v>
      </c>
      <c r="J218" s="57">
        <f>H218/H219</f>
        <v>0.45592417061611373</v>
      </c>
      <c r="K218" s="72">
        <v>1.1500000000000109E-2</v>
      </c>
      <c r="L218" s="73">
        <f t="shared" si="116"/>
        <v>4.9424999999999999</v>
      </c>
      <c r="M218" s="57">
        <v>5.9562990129999998</v>
      </c>
      <c r="N218" s="57">
        <v>0.16331926299999999</v>
      </c>
      <c r="O218" s="57">
        <v>7.7214382859999997</v>
      </c>
      <c r="P218" s="57">
        <v>1.422023614</v>
      </c>
      <c r="Q218" s="57">
        <v>2.3803832389999999</v>
      </c>
      <c r="R218" s="57">
        <v>0.485594003</v>
      </c>
      <c r="S218" s="57">
        <v>0.73411899199999997</v>
      </c>
      <c r="T218" s="57">
        <v>1.939943617</v>
      </c>
      <c r="U218" s="57">
        <v>0.15220562800000001</v>
      </c>
      <c r="V218" s="57">
        <v>43.983604999999997</v>
      </c>
      <c r="W218" s="57">
        <f t="shared" si="160"/>
        <v>0.12051186672736471</v>
      </c>
      <c r="X218" s="57">
        <f t="shared" si="160"/>
        <v>3.3043856954982297E-3</v>
      </c>
      <c r="Y218" s="57">
        <f t="shared" si="160"/>
        <v>0.1562253573292868</v>
      </c>
      <c r="Z218" s="57">
        <f t="shared" si="160"/>
        <v>2.8771342721294894E-2</v>
      </c>
      <c r="AA218" s="57">
        <f t="shared" si="160"/>
        <v>4.8161522286292363E-2</v>
      </c>
      <c r="AB218" s="57">
        <f t="shared" si="160"/>
        <v>9.824866019221043E-3</v>
      </c>
      <c r="AC218" s="57">
        <f t="shared" si="160"/>
        <v>1.4853191542741529E-2</v>
      </c>
      <c r="AD218" s="57">
        <f t="shared" si="160"/>
        <v>3.9250250217501267E-2</v>
      </c>
      <c r="AE218" s="57">
        <f t="shared" si="160"/>
        <v>3.0795271219018721E-3</v>
      </c>
      <c r="AF218" s="57">
        <f t="shared" si="160"/>
        <v>0.88990601922104196</v>
      </c>
      <c r="AG218">
        <f t="shared" si="148"/>
        <v>1.421448393943191</v>
      </c>
      <c r="AH218">
        <f t="shared" si="148"/>
        <v>3.8975528861907999E-2</v>
      </c>
      <c r="AI218">
        <f t="shared" si="148"/>
        <v>1.8426922534632943</v>
      </c>
      <c r="AJ218">
        <f t="shared" si="148"/>
        <v>0.33936059587638306</v>
      </c>
      <c r="AK218">
        <f t="shared" si="148"/>
        <v>0.56806952180556025</v>
      </c>
      <c r="AL218">
        <f t="shared" si="146"/>
        <v>0.11588518544255211</v>
      </c>
      <c r="AM218">
        <f t="shared" si="146"/>
        <v>0.17519474087248854</v>
      </c>
      <c r="AN218">
        <f t="shared" si="146"/>
        <v>0.46296025983694095</v>
      </c>
      <c r="AO218">
        <f t="shared" si="146"/>
        <v>3.6323301600123148E-2</v>
      </c>
      <c r="AP218">
        <f t="shared" si="146"/>
        <v>10.496522177719237</v>
      </c>
    </row>
    <row r="219" spans="1:42" customFormat="1">
      <c r="A219" s="57"/>
      <c r="B219" s="57" t="s">
        <v>139</v>
      </c>
      <c r="C219" s="12" t="s">
        <v>287</v>
      </c>
      <c r="D219" s="57">
        <v>2</v>
      </c>
      <c r="E219" s="57">
        <v>2</v>
      </c>
      <c r="F219" s="57"/>
      <c r="G219" s="60" t="s">
        <v>154</v>
      </c>
      <c r="H219" s="60">
        <f>H217+H218</f>
        <v>211</v>
      </c>
      <c r="I219" s="75">
        <v>25870.728999629948</v>
      </c>
      <c r="J219" s="73"/>
      <c r="K219" s="72"/>
      <c r="L219" s="73"/>
      <c r="M219" s="61">
        <f t="shared" ref="M219:AF219" si="161">(M217*$J217)+(M218*$J218)</f>
        <v>7.4766416393146926</v>
      </c>
      <c r="N219" s="61">
        <f t="shared" si="161"/>
        <v>0.13760186547772513</v>
      </c>
      <c r="O219" s="61">
        <f t="shared" si="161"/>
        <v>6.176653793537441</v>
      </c>
      <c r="P219" s="61">
        <f t="shared" si="161"/>
        <v>1.7809200139241708</v>
      </c>
      <c r="Q219" s="61">
        <f t="shared" si="161"/>
        <v>3.6145381041507112</v>
      </c>
      <c r="R219" s="61">
        <f t="shared" si="161"/>
        <v>0.30801494072890995</v>
      </c>
      <c r="S219" s="61">
        <f t="shared" si="161"/>
        <v>0.60354740782180105</v>
      </c>
      <c r="T219" s="61">
        <f t="shared" si="161"/>
        <v>2.7554700099990521</v>
      </c>
      <c r="U219" s="61">
        <f t="shared" si="161"/>
        <v>0.18943716628056873</v>
      </c>
      <c r="V219" s="61">
        <f t="shared" si="161"/>
        <v>30.289111977137441</v>
      </c>
      <c r="W219" s="61">
        <f t="shared" si="161"/>
        <v>0.1512724661469842</v>
      </c>
      <c r="X219" s="61">
        <f t="shared" si="161"/>
        <v>2.7840539297465886E-3</v>
      </c>
      <c r="Y219" s="61">
        <f t="shared" si="161"/>
        <v>0.1249702335566503</v>
      </c>
      <c r="Z219" s="61">
        <f t="shared" si="161"/>
        <v>3.6032777216472855E-2</v>
      </c>
      <c r="AA219" s="61">
        <f t="shared" si="161"/>
        <v>7.3131777524546512E-2</v>
      </c>
      <c r="AB219" s="61">
        <f t="shared" si="161"/>
        <v>6.2319664285060191E-3</v>
      </c>
      <c r="AC219" s="61">
        <f t="shared" si="161"/>
        <v>1.2211379015109783E-2</v>
      </c>
      <c r="AD219" s="61">
        <f t="shared" si="161"/>
        <v>5.5750531310046585E-2</v>
      </c>
      <c r="AE219" s="61">
        <f t="shared" si="161"/>
        <v>3.8328207644019981E-3</v>
      </c>
      <c r="AF219" s="61">
        <f t="shared" si="161"/>
        <v>0.61282978203616467</v>
      </c>
      <c r="AG219">
        <f t="shared" si="148"/>
        <v>3.9135289767943235</v>
      </c>
      <c r="AH219">
        <f t="shared" si="148"/>
        <v>7.2025504736828797E-2</v>
      </c>
      <c r="AI219">
        <f t="shared" si="148"/>
        <v>3.2330710453645608</v>
      </c>
      <c r="AJ219">
        <f t="shared" si="148"/>
        <v>0.9321942144714096</v>
      </c>
      <c r="AK219">
        <f t="shared" si="148"/>
        <v>1.891972397598771</v>
      </c>
      <c r="AL219">
        <f t="shared" si="146"/>
        <v>0.16122551460667095</v>
      </c>
      <c r="AM219">
        <f t="shared" si="146"/>
        <v>0.31591727721167323</v>
      </c>
      <c r="AN219">
        <f t="shared" si="146"/>
        <v>1.4423068871075995</v>
      </c>
      <c r="AO219">
        <f t="shared" si="146"/>
        <v>9.9157867299998606E-2</v>
      </c>
      <c r="AP219">
        <f t="shared" si="146"/>
        <v>15.854353213959905</v>
      </c>
    </row>
    <row r="220" spans="1:42" customFormat="1">
      <c r="A220" s="12">
        <v>116</v>
      </c>
      <c r="B220" s="10" t="s">
        <v>139</v>
      </c>
      <c r="C220" s="12" t="s">
        <v>287</v>
      </c>
      <c r="D220" s="12">
        <v>3</v>
      </c>
      <c r="E220" s="12">
        <v>1</v>
      </c>
      <c r="F220" s="12" t="s">
        <v>129</v>
      </c>
      <c r="G220" s="44" t="s">
        <v>169</v>
      </c>
      <c r="H220" s="83">
        <v>27.200000000000003</v>
      </c>
      <c r="I220" s="84">
        <v>23859.649122807023</v>
      </c>
      <c r="J220" s="10">
        <f>H220/H222</f>
        <v>7.2668982099919857E-2</v>
      </c>
      <c r="K220" s="65">
        <v>2.5000000000000001E-2</v>
      </c>
      <c r="L220" s="66">
        <f t="shared" si="116"/>
        <v>4.875</v>
      </c>
      <c r="M220" s="46">
        <v>28.43413533</v>
      </c>
      <c r="N220" s="46">
        <v>0.22189387150000001</v>
      </c>
      <c r="O220" s="46">
        <v>3.9301761110000002</v>
      </c>
      <c r="P220" s="46">
        <v>4.889176762</v>
      </c>
      <c r="Q220" s="46">
        <v>2.5569018520000002</v>
      </c>
      <c r="R220" s="46">
        <v>1.19291415</v>
      </c>
      <c r="S220" s="46">
        <v>9.5943464079999999E-2</v>
      </c>
      <c r="T220" s="46">
        <v>0.63332170929999998</v>
      </c>
      <c r="U220" s="46">
        <v>0.92072990210000005</v>
      </c>
      <c r="V220" s="46">
        <v>22.753159660000001</v>
      </c>
      <c r="W220" s="10">
        <f t="shared" ref="W220:AF221" si="162">M220*0.1/$L220</f>
        <v>0.58326431446153848</v>
      </c>
      <c r="X220" s="10">
        <f t="shared" si="162"/>
        <v>4.5516691589743601E-3</v>
      </c>
      <c r="Y220" s="10">
        <f t="shared" si="162"/>
        <v>8.0618997148717966E-2</v>
      </c>
      <c r="Z220" s="10">
        <f t="shared" si="162"/>
        <v>0.10029080537435899</v>
      </c>
      <c r="AA220" s="10">
        <f t="shared" si="162"/>
        <v>5.2449268758974363E-2</v>
      </c>
      <c r="AB220" s="10">
        <f t="shared" si="162"/>
        <v>2.4470033846153847E-2</v>
      </c>
      <c r="AC220" s="10">
        <f t="shared" si="162"/>
        <v>1.9680710580512822E-3</v>
      </c>
      <c r="AD220" s="10">
        <f t="shared" si="162"/>
        <v>1.299121454974359E-2</v>
      </c>
      <c r="AE220" s="10">
        <f t="shared" si="162"/>
        <v>1.8886767222564105E-2</v>
      </c>
      <c r="AF220" s="10">
        <f t="shared" si="162"/>
        <v>0.46673148020512828</v>
      </c>
      <c r="AG220">
        <f t="shared" si="148"/>
        <v>13.916481888906887</v>
      </c>
      <c r="AH220">
        <f t="shared" si="148"/>
        <v>0.10860122905623036</v>
      </c>
      <c r="AI220">
        <f t="shared" si="148"/>
        <v>1.9235409846009905</v>
      </c>
      <c r="AJ220">
        <f t="shared" si="148"/>
        <v>2.3929034264759341</v>
      </c>
      <c r="AK220">
        <f t="shared" si="148"/>
        <v>1.2514211493369323</v>
      </c>
      <c r="AL220">
        <f t="shared" si="146"/>
        <v>0.58384642159244282</v>
      </c>
      <c r="AM220">
        <f t="shared" si="146"/>
        <v>4.6957484893855157E-2</v>
      </c>
      <c r="AN220">
        <f t="shared" si="146"/>
        <v>0.30996582083598745</v>
      </c>
      <c r="AO220">
        <f t="shared" si="146"/>
        <v>0.45063163899451208</v>
      </c>
      <c r="AP220">
        <f t="shared" si="146"/>
        <v>11.136049352262713</v>
      </c>
    </row>
    <row r="221" spans="1:42" customFormat="1">
      <c r="A221" s="12">
        <v>106</v>
      </c>
      <c r="B221" s="10" t="s">
        <v>139</v>
      </c>
      <c r="C221" s="12" t="s">
        <v>287</v>
      </c>
      <c r="D221" s="12">
        <v>3</v>
      </c>
      <c r="E221" s="12">
        <v>1</v>
      </c>
      <c r="F221" s="12" t="s">
        <v>129</v>
      </c>
      <c r="G221" s="44" t="s">
        <v>171</v>
      </c>
      <c r="H221" s="83">
        <v>347.1</v>
      </c>
      <c r="I221" s="84">
        <v>42814.851363019618</v>
      </c>
      <c r="J221" s="10">
        <f>H221/H222</f>
        <v>0.92733101790008021</v>
      </c>
      <c r="K221" s="65">
        <v>2.5000000000000001E-2</v>
      </c>
      <c r="L221" s="66">
        <f t="shared" si="116"/>
        <v>4.875</v>
      </c>
      <c r="M221" s="46">
        <v>25.480629950000001</v>
      </c>
      <c r="N221" s="46">
        <v>0.5613001433</v>
      </c>
      <c r="O221" s="46">
        <v>4.2044526449999999</v>
      </c>
      <c r="P221" s="46">
        <v>3.5446012310000001</v>
      </c>
      <c r="Q221" s="46">
        <v>1.8069933039999999</v>
      </c>
      <c r="R221" s="46">
        <v>1.1708747610000001</v>
      </c>
      <c r="S221" s="46">
        <v>0.14618416410000001</v>
      </c>
      <c r="T221" s="46">
        <v>0.47450852259999998</v>
      </c>
      <c r="U221" s="46">
        <v>1.8975819199999999</v>
      </c>
      <c r="V221" s="46">
        <v>29.12457749</v>
      </c>
      <c r="W221" s="10">
        <f t="shared" si="162"/>
        <v>0.52267958871794884</v>
      </c>
      <c r="X221" s="10">
        <f t="shared" si="162"/>
        <v>1.1513849093333334E-2</v>
      </c>
      <c r="Y221" s="10">
        <f t="shared" si="162"/>
        <v>8.6245182461538464E-2</v>
      </c>
      <c r="Z221" s="10">
        <f t="shared" si="162"/>
        <v>7.2709768841025646E-2</v>
      </c>
      <c r="AA221" s="10">
        <f t="shared" si="162"/>
        <v>3.7066529312820513E-2</v>
      </c>
      <c r="AB221" s="10">
        <f t="shared" si="162"/>
        <v>2.4017943815384617E-2</v>
      </c>
      <c r="AC221" s="10">
        <f t="shared" si="162"/>
        <v>2.9986495200000005E-3</v>
      </c>
      <c r="AD221" s="10">
        <f t="shared" si="162"/>
        <v>9.7335081558974357E-3</v>
      </c>
      <c r="AE221" s="10">
        <f t="shared" si="162"/>
        <v>3.892475733333333E-2</v>
      </c>
      <c r="AF221" s="10">
        <f t="shared" si="162"/>
        <v>0.59742723056410263</v>
      </c>
      <c r="AG221">
        <f t="shared" si="148"/>
        <v>22.378448901443203</v>
      </c>
      <c r="AH221">
        <f t="shared" si="148"/>
        <v>0.49296373754730483</v>
      </c>
      <c r="AI221">
        <f t="shared" si="148"/>
        <v>3.6925746678672757</v>
      </c>
      <c r="AJ221">
        <f t="shared" si="148"/>
        <v>3.1130579455680283</v>
      </c>
      <c r="AK221">
        <f t="shared" si="148"/>
        <v>1.5869979430714201</v>
      </c>
      <c r="AL221">
        <f t="shared" si="146"/>
        <v>1.0283246945010487</v>
      </c>
      <c r="AM221">
        <f t="shared" si="146"/>
        <v>0.12838673348859014</v>
      </c>
      <c r="AN221">
        <f t="shared" si="146"/>
        <v>0.41673870493548787</v>
      </c>
      <c r="AO221">
        <f t="shared" si="146"/>
        <v>1.6665576995682743</v>
      </c>
      <c r="AP221">
        <f t="shared" si="146"/>
        <v>25.578758076822506</v>
      </c>
    </row>
    <row r="222" spans="1:42" customFormat="1">
      <c r="A222" s="12"/>
      <c r="B222" s="10" t="s">
        <v>139</v>
      </c>
      <c r="C222" s="12" t="s">
        <v>287</v>
      </c>
      <c r="D222" s="12">
        <v>3</v>
      </c>
      <c r="E222" s="12">
        <v>1</v>
      </c>
      <c r="F222" s="12" t="s">
        <v>129</v>
      </c>
      <c r="G222" s="41" t="s">
        <v>33</v>
      </c>
      <c r="H222" s="85">
        <f>SUM(H220:H221)</f>
        <v>374.3</v>
      </c>
      <c r="I222" s="86">
        <v>46169.976563463679</v>
      </c>
      <c r="J222" s="87"/>
      <c r="K222" s="65"/>
      <c r="L222" s="66"/>
      <c r="M222" s="42">
        <f t="shared" ref="M222:AF222" si="163">(M220*$J220)+(M221*$J221)</f>
        <v>25.695258179591239</v>
      </c>
      <c r="N222" s="42">
        <f t="shared" si="163"/>
        <v>0.53663583500996526</v>
      </c>
      <c r="O222" s="42">
        <f t="shared" si="163"/>
        <v>4.1845212484603262</v>
      </c>
      <c r="P222" s="42">
        <f t="shared" si="163"/>
        <v>3.6423101661942296</v>
      </c>
      <c r="Q222" s="42">
        <f t="shared" si="163"/>
        <v>1.8614883948511889</v>
      </c>
      <c r="R222" s="42">
        <f t="shared" si="163"/>
        <v>1.1724763409647343</v>
      </c>
      <c r="S222" s="42">
        <f t="shared" si="163"/>
        <v>0.14253322356955919</v>
      </c>
      <c r="T222" s="42">
        <f t="shared" si="163"/>
        <v>0.48604931522153355</v>
      </c>
      <c r="U222" s="42">
        <f t="shared" si="163"/>
        <v>1.8265950781969544</v>
      </c>
      <c r="V222" s="42">
        <f t="shared" si="163"/>
        <v>28.661573041760619</v>
      </c>
      <c r="W222" s="42">
        <f t="shared" si="163"/>
        <v>0.52708221906853836</v>
      </c>
      <c r="X222" s="42">
        <f t="shared" si="163"/>
        <v>1.1007914564306982E-2</v>
      </c>
      <c r="Y222" s="42">
        <f t="shared" si="163"/>
        <v>8.5836333301750292E-2</v>
      </c>
      <c r="Z222" s="42">
        <f t="shared" si="163"/>
        <v>7.4714054691163684E-2</v>
      </c>
      <c r="AA222" s="42">
        <f t="shared" si="163"/>
        <v>3.8184377330280801E-2</v>
      </c>
      <c r="AB222" s="42">
        <f t="shared" si="163"/>
        <v>2.4050796737738141E-2</v>
      </c>
      <c r="AC222" s="42">
        <f t="shared" si="163"/>
        <v>2.9237584321960865E-3</v>
      </c>
      <c r="AD222" s="42">
        <f t="shared" si="163"/>
        <v>9.9702423635186378E-3</v>
      </c>
      <c r="AE222" s="42">
        <f t="shared" si="163"/>
        <v>3.7468616988655473E-2</v>
      </c>
      <c r="AF222" s="42">
        <f t="shared" si="163"/>
        <v>0.5879297034207307</v>
      </c>
      <c r="AG222">
        <f t="shared" si="148"/>
        <v>24.335373701412845</v>
      </c>
      <c r="AH222">
        <f t="shared" si="148"/>
        <v>0.50823515744666381</v>
      </c>
      <c r="AI222">
        <f t="shared" si="148"/>
        <v>3.963061496835468</v>
      </c>
      <c r="AJ222">
        <f t="shared" si="148"/>
        <v>3.4495461540523706</v>
      </c>
      <c r="AK222">
        <f t="shared" si="148"/>
        <v>1.7629718064295183</v>
      </c>
      <c r="AL222">
        <f t="shared" si="146"/>
        <v>1.1104247217139986</v>
      </c>
      <c r="AM222">
        <f t="shared" si="146"/>
        <v>0.13498985829172261</v>
      </c>
      <c r="AN222">
        <f t="shared" si="146"/>
        <v>0.46032585625570821</v>
      </c>
      <c r="AO222">
        <f t="shared" si="146"/>
        <v>1.7299251682316203</v>
      </c>
      <c r="AP222">
        <f t="shared" si="146"/>
        <v>27.14470062789929</v>
      </c>
    </row>
    <row r="223" spans="1:42" customFormat="1">
      <c r="A223" s="12">
        <v>207</v>
      </c>
      <c r="B223" s="10" t="s">
        <v>139</v>
      </c>
      <c r="C223" s="12" t="s">
        <v>287</v>
      </c>
      <c r="D223" s="12">
        <v>3</v>
      </c>
      <c r="E223" s="12">
        <v>1</v>
      </c>
      <c r="F223" s="15" t="s">
        <v>216</v>
      </c>
      <c r="G223" s="44" t="s">
        <v>141</v>
      </c>
      <c r="H223" s="83">
        <v>42.4</v>
      </c>
      <c r="I223" s="84">
        <v>37192.982456140351</v>
      </c>
      <c r="J223" s="10">
        <f>H223/H225</f>
        <v>4.4891476971942831E-2</v>
      </c>
      <c r="K223" s="65">
        <v>3.3999999999999989E-2</v>
      </c>
      <c r="L223" s="66">
        <f t="shared" si="116"/>
        <v>4.83</v>
      </c>
      <c r="M223" s="46">
        <v>7.4646141589999999</v>
      </c>
      <c r="N223" s="46">
        <v>0.29649995289999997</v>
      </c>
      <c r="O223" s="46">
        <v>1.3358265760000001</v>
      </c>
      <c r="P223" s="46">
        <v>0.45633508449999999</v>
      </c>
      <c r="Q223" s="46">
        <v>1.1079346050000001</v>
      </c>
      <c r="R223" s="46">
        <v>0.2423380181</v>
      </c>
      <c r="S223" s="46">
        <v>2.7191476369999999E-2</v>
      </c>
      <c r="T223" s="46">
        <v>0.29011798449999998</v>
      </c>
      <c r="U223" s="46">
        <v>2.1481475360000002</v>
      </c>
      <c r="V223" s="46">
        <v>14.499049279999999</v>
      </c>
      <c r="W223" s="10">
        <f t="shared" ref="W223:AF224" si="164">M223*0.1/$L223</f>
        <v>0.1545468769979296</v>
      </c>
      <c r="X223" s="10">
        <f t="shared" si="164"/>
        <v>6.1387153809523802E-3</v>
      </c>
      <c r="Y223" s="10">
        <f t="shared" si="164"/>
        <v>2.7656864927536235E-2</v>
      </c>
      <c r="Z223" s="10">
        <f t="shared" si="164"/>
        <v>9.4479313561076604E-3</v>
      </c>
      <c r="AA223" s="10">
        <f t="shared" si="164"/>
        <v>2.2938604658385094E-2</v>
      </c>
      <c r="AB223" s="10">
        <f t="shared" si="164"/>
        <v>5.0173502712215325E-3</v>
      </c>
      <c r="AC223" s="10">
        <f t="shared" si="164"/>
        <v>5.6297052525879911E-4</v>
      </c>
      <c r="AD223" s="10">
        <f t="shared" si="164"/>
        <v>6.0065835300207038E-3</v>
      </c>
      <c r="AE223" s="10">
        <f t="shared" si="164"/>
        <v>4.4475104265010355E-2</v>
      </c>
      <c r="AF223" s="10">
        <f t="shared" si="164"/>
        <v>0.30018735569358179</v>
      </c>
      <c r="AG223">
        <f t="shared" si="148"/>
        <v>5.7480592848352758</v>
      </c>
      <c r="AH223">
        <f t="shared" si="148"/>
        <v>0.2283171334670008</v>
      </c>
      <c r="AI223">
        <f t="shared" si="148"/>
        <v>1.0286412920416985</v>
      </c>
      <c r="AJ223">
        <f t="shared" si="148"/>
        <v>0.35139674517453051</v>
      </c>
      <c r="AK223">
        <f t="shared" si="148"/>
        <v>0.85315512062765619</v>
      </c>
      <c r="AL223">
        <f t="shared" si="146"/>
        <v>0.18661022061385349</v>
      </c>
      <c r="AM223">
        <f t="shared" si="146"/>
        <v>2.0938552869274634E-2</v>
      </c>
      <c r="AN223">
        <f t="shared" si="146"/>
        <v>0.22340275585340164</v>
      </c>
      <c r="AO223">
        <f t="shared" si="146"/>
        <v>1.6541617726635431</v>
      </c>
      <c r="AP223">
        <f t="shared" si="146"/>
        <v>11.164863053866551</v>
      </c>
    </row>
    <row r="224" spans="1:42" customFormat="1">
      <c r="A224" s="12">
        <v>205</v>
      </c>
      <c r="B224" s="10" t="s">
        <v>139</v>
      </c>
      <c r="C224" s="12" t="s">
        <v>287</v>
      </c>
      <c r="D224" s="12">
        <v>3</v>
      </c>
      <c r="E224" s="12">
        <v>1</v>
      </c>
      <c r="F224" s="15" t="s">
        <v>145</v>
      </c>
      <c r="G224" s="12" t="s">
        <v>148</v>
      </c>
      <c r="H224" s="83">
        <v>902.09999999999991</v>
      </c>
      <c r="I224" s="84">
        <v>111274.20747502158</v>
      </c>
      <c r="J224" s="10">
        <f>H224/H225</f>
        <v>0.95510852302805715</v>
      </c>
      <c r="K224" s="65">
        <v>3.3999999999999989E-2</v>
      </c>
      <c r="L224" s="66">
        <f t="shared" si="116"/>
        <v>4.83</v>
      </c>
      <c r="M224" s="46">
        <v>8.6493270439999996</v>
      </c>
      <c r="N224" s="46">
        <v>0.3036066449</v>
      </c>
      <c r="O224" s="46">
        <v>1.329862855</v>
      </c>
      <c r="P224" s="46">
        <v>0.27043867700000002</v>
      </c>
      <c r="Q224" s="46">
        <v>0.95608377749999995</v>
      </c>
      <c r="R224" s="46">
        <v>0.30569038370000001</v>
      </c>
      <c r="S224" s="46">
        <v>3.2584999390000001E-2</v>
      </c>
      <c r="T224" s="46">
        <v>0.29989580630000001</v>
      </c>
      <c r="U224" s="46">
        <v>0.63454143949999997</v>
      </c>
      <c r="V224" s="46">
        <v>11.412675070000001</v>
      </c>
      <c r="W224" s="10">
        <f t="shared" si="164"/>
        <v>0.17907509407867495</v>
      </c>
      <c r="X224" s="10">
        <f t="shared" si="164"/>
        <v>6.2858518612836445E-3</v>
      </c>
      <c r="Y224" s="10">
        <f t="shared" si="164"/>
        <v>2.7533392443064179E-2</v>
      </c>
      <c r="Z224" s="10">
        <f t="shared" si="164"/>
        <v>5.5991444513457563E-3</v>
      </c>
      <c r="AA224" s="10">
        <f t="shared" si="164"/>
        <v>1.9794695186335403E-2</v>
      </c>
      <c r="AB224" s="10">
        <f t="shared" si="164"/>
        <v>6.3289934513457565E-3</v>
      </c>
      <c r="AC224" s="10">
        <f t="shared" si="164"/>
        <v>6.746376685300208E-4</v>
      </c>
      <c r="AD224" s="10">
        <f t="shared" si="164"/>
        <v>6.209022904761905E-3</v>
      </c>
      <c r="AE224" s="10">
        <f t="shared" si="164"/>
        <v>1.3137503923395445E-2</v>
      </c>
      <c r="AF224" s="10">
        <f t="shared" si="164"/>
        <v>0.23628726853002072</v>
      </c>
      <c r="AG224">
        <f t="shared" si="148"/>
        <v>19.926439172119483</v>
      </c>
      <c r="AH224">
        <f t="shared" si="148"/>
        <v>0.69945318416972679</v>
      </c>
      <c r="AI224">
        <f t="shared" si="148"/>
        <v>3.0637564232007146</v>
      </c>
      <c r="AJ224">
        <f t="shared" si="148"/>
        <v>0.62304036136166363</v>
      </c>
      <c r="AK224">
        <f t="shared" si="148"/>
        <v>2.202639019069097</v>
      </c>
      <c r="AL224">
        <f t="shared" si="146"/>
        <v>0.70425373041310058</v>
      </c>
      <c r="AM224">
        <f t="shared" si="146"/>
        <v>7.5069771898474372E-2</v>
      </c>
      <c r="AN224">
        <f t="shared" si="146"/>
        <v>0.6909041029216374</v>
      </c>
      <c r="AO224">
        <f t="shared" si="146"/>
        <v>1.4618653372758148</v>
      </c>
      <c r="AP224">
        <f t="shared" si="146"/>
        <v>26.292678542115663</v>
      </c>
    </row>
    <row r="225" spans="1:42" customFormat="1">
      <c r="A225" s="12"/>
      <c r="B225" s="10" t="s">
        <v>139</v>
      </c>
      <c r="C225" s="12" t="s">
        <v>287</v>
      </c>
      <c r="D225" s="12">
        <v>3</v>
      </c>
      <c r="E225" s="12">
        <v>1</v>
      </c>
      <c r="F225" s="15" t="s">
        <v>145</v>
      </c>
      <c r="G225" s="41" t="s">
        <v>33</v>
      </c>
      <c r="H225" s="85">
        <f>SUM(H223:H224)</f>
        <v>944.49999999999989</v>
      </c>
      <c r="I225" s="86">
        <v>116504.25558159614</v>
      </c>
      <c r="J225" s="41"/>
      <c r="K225" s="65"/>
      <c r="L225" s="66"/>
      <c r="M225" s="42">
        <f t="shared" ref="M225:AF225" si="165">(M223*$J223)+(M224*$J224)</f>
        <v>8.5961435328046587</v>
      </c>
      <c r="N225" s="42">
        <f t="shared" si="165"/>
        <v>0.30328761499973533</v>
      </c>
      <c r="O225" s="42">
        <f t="shared" si="165"/>
        <v>1.3301305752439385</v>
      </c>
      <c r="P225" s="42">
        <f t="shared" si="165"/>
        <v>0.27878384129645317</v>
      </c>
      <c r="Q225" s="42">
        <f t="shared" si="165"/>
        <v>0.96290058542588663</v>
      </c>
      <c r="R225" s="42">
        <f t="shared" si="165"/>
        <v>0.30284640243854949</v>
      </c>
      <c r="S225" s="42">
        <f t="shared" si="165"/>
        <v>3.2342876175550025E-2</v>
      </c>
      <c r="T225" s="42">
        <f t="shared" si="165"/>
        <v>0.29945686543782957</v>
      </c>
      <c r="U225" s="42">
        <f t="shared" si="165"/>
        <v>0.70248945272562202</v>
      </c>
      <c r="V225" s="42">
        <f t="shared" si="165"/>
        <v>11.551226966775014</v>
      </c>
      <c r="W225" s="42">
        <f t="shared" si="165"/>
        <v>0.17797398618643184</v>
      </c>
      <c r="X225" s="42">
        <f t="shared" si="165"/>
        <v>6.279246687365121E-3</v>
      </c>
      <c r="Y225" s="42">
        <f t="shared" si="165"/>
        <v>2.7538935305257525E-2</v>
      </c>
      <c r="Z225" s="42">
        <f t="shared" si="165"/>
        <v>5.7719221800507899E-3</v>
      </c>
      <c r="AA225" s="42">
        <f t="shared" si="165"/>
        <v>1.9935829926001795E-2</v>
      </c>
      <c r="AB225" s="42">
        <f t="shared" si="165"/>
        <v>6.270111851729804E-3</v>
      </c>
      <c r="AC225" s="42">
        <f t="shared" si="165"/>
        <v>6.6962476553933804E-4</v>
      </c>
      <c r="AD225" s="42">
        <f t="shared" si="165"/>
        <v>6.1999351022324952E-3</v>
      </c>
      <c r="AE225" s="42">
        <f t="shared" si="165"/>
        <v>1.4544295087486999E-2</v>
      </c>
      <c r="AF225" s="42">
        <f t="shared" si="165"/>
        <v>0.23915583782142885</v>
      </c>
      <c r="AG225">
        <f t="shared" si="148"/>
        <v>20.734726773539514</v>
      </c>
      <c r="AH225">
        <f t="shared" si="148"/>
        <v>0.73155896092467698</v>
      </c>
      <c r="AI225">
        <f t="shared" si="148"/>
        <v>3.2084031572487639</v>
      </c>
      <c r="AJ225">
        <f t="shared" si="148"/>
        <v>0.67245349686172073</v>
      </c>
      <c r="AK225">
        <f t="shared" si="148"/>
        <v>2.3226090249301459</v>
      </c>
      <c r="AL225">
        <f t="shared" si="146"/>
        <v>0.73049471369912411</v>
      </c>
      <c r="AM225">
        <f t="shared" si="146"/>
        <v>7.8014134828161427E-2</v>
      </c>
      <c r="AN225">
        <f t="shared" si="146"/>
        <v>0.72231882373980394</v>
      </c>
      <c r="AO225">
        <f t="shared" si="146"/>
        <v>1.6944722721267385</v>
      </c>
      <c r="AP225">
        <f t="shared" si="146"/>
        <v>27.862672853378502</v>
      </c>
    </row>
    <row r="226" spans="1:42" customFormat="1">
      <c r="A226" s="12">
        <v>219</v>
      </c>
      <c r="B226" s="10" t="s">
        <v>139</v>
      </c>
      <c r="C226" s="12" t="s">
        <v>287</v>
      </c>
      <c r="D226" s="12">
        <v>3</v>
      </c>
      <c r="E226" s="12">
        <v>1</v>
      </c>
      <c r="F226" s="12" t="s">
        <v>150</v>
      </c>
      <c r="G226" s="44" t="s">
        <v>141</v>
      </c>
      <c r="H226" s="83">
        <v>90.9</v>
      </c>
      <c r="I226" s="84">
        <v>79736.84210526316</v>
      </c>
      <c r="J226" s="10">
        <f>H226/H228</f>
        <v>7.2836538461538466E-2</v>
      </c>
      <c r="K226" s="65">
        <v>1.2000000000000099E-2</v>
      </c>
      <c r="L226" s="66">
        <f t="shared" si="116"/>
        <v>4.9399999999999995</v>
      </c>
      <c r="M226" s="46">
        <v>2.745999528</v>
      </c>
      <c r="N226" s="46">
        <v>0.4758647003</v>
      </c>
      <c r="O226" s="46">
        <v>5.8377461119999996</v>
      </c>
      <c r="P226" s="46">
        <v>0.15079623510000001</v>
      </c>
      <c r="Q226" s="46">
        <v>0.99783393170000001</v>
      </c>
      <c r="R226" s="46">
        <v>0.39601564169999998</v>
      </c>
      <c r="S226" s="46">
        <v>5.80501987E-2</v>
      </c>
      <c r="T226" s="46">
        <v>0.56169165229999996</v>
      </c>
      <c r="U226" s="46">
        <v>0.85524503590000001</v>
      </c>
      <c r="V226" s="46">
        <v>31.701139420000001</v>
      </c>
      <c r="W226" s="10">
        <f t="shared" ref="W226:AF227" si="166">M226*0.1/$L226</f>
        <v>5.5587034979757088E-2</v>
      </c>
      <c r="X226" s="10">
        <f t="shared" si="166"/>
        <v>9.6328886700404875E-3</v>
      </c>
      <c r="Y226" s="10">
        <f t="shared" si="166"/>
        <v>0.11817299821862348</v>
      </c>
      <c r="Z226" s="10">
        <f t="shared" si="166"/>
        <v>3.0525553663967617E-3</v>
      </c>
      <c r="AA226" s="10">
        <f t="shared" si="166"/>
        <v>2.0199067443319844E-2</v>
      </c>
      <c r="AB226" s="10">
        <f t="shared" si="166"/>
        <v>8.0165109655870453E-3</v>
      </c>
      <c r="AC226" s="10">
        <f t="shared" si="166"/>
        <v>1.1751052368421055E-3</v>
      </c>
      <c r="AD226" s="10">
        <f t="shared" si="166"/>
        <v>1.137027636234818E-2</v>
      </c>
      <c r="AE226" s="10">
        <f t="shared" si="166"/>
        <v>1.7312652548583E-2</v>
      </c>
      <c r="AF226" s="10">
        <f t="shared" si="166"/>
        <v>0.64172347004048602</v>
      </c>
      <c r="AG226">
        <f t="shared" si="148"/>
        <v>4.4323346312806304</v>
      </c>
      <c r="AH226">
        <f t="shared" si="148"/>
        <v>0.76809612290059681</v>
      </c>
      <c r="AI226">
        <f t="shared" si="148"/>
        <v>9.4227417000639253</v>
      </c>
      <c r="AJ226">
        <f t="shared" si="148"/>
        <v>0.24340112526795232</v>
      </c>
      <c r="AK226">
        <f t="shared" si="148"/>
        <v>1.6106098514015559</v>
      </c>
      <c r="AL226">
        <f t="shared" si="146"/>
        <v>0.63921126909812498</v>
      </c>
      <c r="AM226">
        <f t="shared" si="146"/>
        <v>9.3699180727146836E-2</v>
      </c>
      <c r="AN226">
        <f t="shared" si="146"/>
        <v>0.90662993099776279</v>
      </c>
      <c r="AO226">
        <f t="shared" si="146"/>
        <v>1.3804562426896445</v>
      </c>
      <c r="AP226">
        <f t="shared" si="146"/>
        <v>51.169003005859807</v>
      </c>
    </row>
    <row r="227" spans="1:42" customFormat="1">
      <c r="A227" s="12">
        <v>227</v>
      </c>
      <c r="B227" s="10" t="s">
        <v>139</v>
      </c>
      <c r="C227" s="12" t="s">
        <v>287</v>
      </c>
      <c r="D227" s="12">
        <v>3</v>
      </c>
      <c r="E227" s="12">
        <v>1</v>
      </c>
      <c r="F227" s="12" t="s">
        <v>150</v>
      </c>
      <c r="G227" s="12" t="s">
        <v>148</v>
      </c>
      <c r="H227" s="83">
        <v>1157.0999999999999</v>
      </c>
      <c r="I227" s="84">
        <v>142728.50622918466</v>
      </c>
      <c r="J227" s="10">
        <f>H227/H228</f>
        <v>0.92716346153846152</v>
      </c>
      <c r="K227" s="65">
        <v>1.2000000000000099E-2</v>
      </c>
      <c r="L227" s="66">
        <f t="shared" si="116"/>
        <v>4.9399999999999995</v>
      </c>
      <c r="M227" s="46">
        <v>3.8312379879999998</v>
      </c>
      <c r="N227" s="46">
        <v>0.400221879</v>
      </c>
      <c r="O227" s="46">
        <v>8.2553983449999997</v>
      </c>
      <c r="P227" s="46">
        <v>0.69678743489999995</v>
      </c>
      <c r="Q227" s="46">
        <v>1.3914331959999999</v>
      </c>
      <c r="R227" s="46">
        <v>0.83156484529999997</v>
      </c>
      <c r="S227" s="46">
        <v>7.6057228039999994E-2</v>
      </c>
      <c r="T227" s="46">
        <v>0.77063828209999996</v>
      </c>
      <c r="U227" s="46">
        <v>3.6179345089999999</v>
      </c>
      <c r="V227" s="46">
        <v>41.051853940000001</v>
      </c>
      <c r="W227" s="10">
        <f t="shared" si="166"/>
        <v>7.755542485829961E-2</v>
      </c>
      <c r="X227" s="10">
        <f t="shared" si="166"/>
        <v>8.101657469635629E-3</v>
      </c>
      <c r="Y227" s="10">
        <f t="shared" si="166"/>
        <v>0.16711332682186236</v>
      </c>
      <c r="Z227" s="10">
        <f t="shared" si="166"/>
        <v>1.4105008803643727E-2</v>
      </c>
      <c r="AA227" s="10">
        <f t="shared" si="166"/>
        <v>2.816666388663968E-2</v>
      </c>
      <c r="AB227" s="10">
        <f t="shared" si="166"/>
        <v>1.6833296463562755E-2</v>
      </c>
      <c r="AC227" s="10">
        <f t="shared" si="166"/>
        <v>1.5396200008097167E-3</v>
      </c>
      <c r="AD227" s="10">
        <f t="shared" si="166"/>
        <v>1.5599965224696359E-2</v>
      </c>
      <c r="AE227" s="10">
        <f t="shared" si="166"/>
        <v>7.3237540668016216E-2</v>
      </c>
      <c r="AF227" s="10">
        <f t="shared" si="166"/>
        <v>0.83100918906882604</v>
      </c>
      <c r="AG227">
        <f t="shared" si="148"/>
        <v>11.069369939994878</v>
      </c>
      <c r="AH227">
        <f t="shared" si="148"/>
        <v>1.1563374686216092</v>
      </c>
      <c r="AI227">
        <f t="shared" si="148"/>
        <v>23.851835508273954</v>
      </c>
      <c r="AJ227">
        <f t="shared" si="148"/>
        <v>2.0131868368935679</v>
      </c>
      <c r="AK227">
        <f t="shared" si="148"/>
        <v>4.020185861999602</v>
      </c>
      <c r="AL227">
        <f t="shared" si="146"/>
        <v>2.4025912591573286</v>
      </c>
      <c r="AM227">
        <f t="shared" si="146"/>
        <v>0.21974766287614694</v>
      </c>
      <c r="AN227">
        <f t="shared" si="146"/>
        <v>2.2265597337481382</v>
      </c>
      <c r="AO227">
        <f t="shared" si="146"/>
        <v>10.453084779445117</v>
      </c>
      <c r="AP227">
        <f t="shared" si="146"/>
        <v>118.60870021851963</v>
      </c>
    </row>
    <row r="228" spans="1:42" customFormat="1">
      <c r="A228" s="12"/>
      <c r="B228" s="10" t="s">
        <v>139</v>
      </c>
      <c r="C228" s="12" t="s">
        <v>287</v>
      </c>
      <c r="D228" s="12">
        <v>3</v>
      </c>
      <c r="E228" s="12">
        <v>1</v>
      </c>
      <c r="F228" s="12" t="s">
        <v>150</v>
      </c>
      <c r="G228" s="41" t="s">
        <v>33</v>
      </c>
      <c r="H228" s="85">
        <f>SUM(H226:H227)</f>
        <v>1248</v>
      </c>
      <c r="I228" s="86">
        <v>153941.03860860984</v>
      </c>
      <c r="J228" s="41"/>
      <c r="K228" s="65"/>
      <c r="L228" s="66"/>
      <c r="M228" s="42">
        <f t="shared" ref="M228:AF228" si="167">(M226*$J226)+(M227*$J227)</f>
        <v>3.7521929751682688</v>
      </c>
      <c r="N228" s="42">
        <f t="shared" si="167"/>
        <v>0.40573144026295671</v>
      </c>
      <c r="O228" s="42">
        <f t="shared" si="167"/>
        <v>8.07930492514447</v>
      </c>
      <c r="P228" s="42">
        <f t="shared" si="167"/>
        <v>0.65701932587610568</v>
      </c>
      <c r="Q228" s="42">
        <f t="shared" si="167"/>
        <v>1.3627647880473799</v>
      </c>
      <c r="R228" s="42">
        <f t="shared" si="167"/>
        <v>0.79984094898009617</v>
      </c>
      <c r="S228" s="42">
        <f t="shared" si="167"/>
        <v>7.4745658354899033E-2</v>
      </c>
      <c r="T228" s="42">
        <f t="shared" si="167"/>
        <v>0.75541933286216345</v>
      </c>
      <c r="U228" s="42">
        <f t="shared" si="167"/>
        <v>3.4167097709352641</v>
      </c>
      <c r="V228" s="42">
        <f t="shared" si="167"/>
        <v>40.37078026222116</v>
      </c>
      <c r="W228" s="42">
        <f t="shared" si="167"/>
        <v>7.5955323383973067E-2</v>
      </c>
      <c r="X228" s="42">
        <f t="shared" si="167"/>
        <v>8.213187049857424E-3</v>
      </c>
      <c r="Y228" s="42">
        <f t="shared" si="167"/>
        <v>0.16354868269523223</v>
      </c>
      <c r="Z228" s="42">
        <f t="shared" si="167"/>
        <v>1.3299986353767326E-2</v>
      </c>
      <c r="AA228" s="42">
        <f t="shared" si="167"/>
        <v>2.7586331741849796E-2</v>
      </c>
      <c r="AB228" s="42">
        <f t="shared" si="167"/>
        <v>1.6191112327532314E-2</v>
      </c>
      <c r="AC228" s="42">
        <f t="shared" si="167"/>
        <v>1.5130700071841912E-3</v>
      </c>
      <c r="AD228" s="42">
        <f t="shared" si="167"/>
        <v>1.5291889329193594E-2</v>
      </c>
      <c r="AE228" s="42">
        <f t="shared" si="167"/>
        <v>6.9164165403547875E-2</v>
      </c>
      <c r="AF228" s="42">
        <f t="shared" si="167"/>
        <v>0.81722227251459845</v>
      </c>
      <c r="AG228">
        <f t="shared" si="148"/>
        <v>11.692641369581645</v>
      </c>
      <c r="AH228">
        <f t="shared" si="148"/>
        <v>1.2643465447418363</v>
      </c>
      <c r="AI228">
        <f t="shared" si="148"/>
        <v>25.176854077174028</v>
      </c>
      <c r="AJ228">
        <f t="shared" si="148"/>
        <v>2.0474137127792802</v>
      </c>
      <c r="AK228">
        <f t="shared" si="148"/>
        <v>4.2466685597420186</v>
      </c>
      <c r="AL228">
        <f t="shared" si="146"/>
        <v>2.4924766479289904</v>
      </c>
      <c r="AM228">
        <f t="shared" si="146"/>
        <v>0.23292356839347117</v>
      </c>
      <c r="AN228">
        <f t="shared" si="146"/>
        <v>2.3540493256239796</v>
      </c>
      <c r="AO228">
        <f t="shared" si="146"/>
        <v>10.64720345671984</v>
      </c>
      <c r="AP228">
        <f t="shared" si="146"/>
        <v>125.80404540498567</v>
      </c>
    </row>
    <row r="229" spans="1:42" customFormat="1">
      <c r="A229" s="12">
        <v>215</v>
      </c>
      <c r="B229" s="10" t="s">
        <v>139</v>
      </c>
      <c r="C229" s="12" t="s">
        <v>287</v>
      </c>
      <c r="D229" s="12">
        <v>3</v>
      </c>
      <c r="E229" s="12">
        <v>1</v>
      </c>
      <c r="F229" s="12" t="s">
        <v>151</v>
      </c>
      <c r="G229" s="44" t="s">
        <v>141</v>
      </c>
      <c r="H229" s="83">
        <v>116.7</v>
      </c>
      <c r="I229" s="84">
        <v>102368.42105263159</v>
      </c>
      <c r="J229" s="10">
        <f>H229/H231</f>
        <v>8.2194675306381179E-2</v>
      </c>
      <c r="K229" s="65">
        <v>8.0000000000000071E-3</v>
      </c>
      <c r="L229" s="66">
        <f t="shared" si="116"/>
        <v>4.96</v>
      </c>
      <c r="M229" s="46">
        <v>2.7092206380000001</v>
      </c>
      <c r="N229" s="46">
        <v>0.58073050829999995</v>
      </c>
      <c r="O229" s="46">
        <v>5.0298657389999999</v>
      </c>
      <c r="P229" s="46">
        <v>0.54622674100000002</v>
      </c>
      <c r="Q229" s="46">
        <v>1.9043130150000001</v>
      </c>
      <c r="R229" s="46">
        <v>0.58747538669999999</v>
      </c>
      <c r="S229" s="46">
        <v>0.17498687239999999</v>
      </c>
      <c r="T229" s="46">
        <v>0.76414320130000002</v>
      </c>
      <c r="U229" s="46">
        <v>2.6622181540000001</v>
      </c>
      <c r="V229" s="46">
        <v>16.260213619999998</v>
      </c>
      <c r="W229" s="10">
        <f t="shared" ref="W229:AF230" si="168">M229*0.1/$L229</f>
        <v>5.4621383830645159E-2</v>
      </c>
      <c r="X229" s="10">
        <f t="shared" si="168"/>
        <v>1.1708276377016128E-2</v>
      </c>
      <c r="Y229" s="10">
        <f t="shared" si="168"/>
        <v>0.10140858344758065</v>
      </c>
      <c r="Z229" s="10">
        <f t="shared" si="168"/>
        <v>1.1012635907258065E-2</v>
      </c>
      <c r="AA229" s="10">
        <f t="shared" si="168"/>
        <v>3.8393407560483872E-2</v>
      </c>
      <c r="AB229" s="10">
        <f t="shared" si="168"/>
        <v>1.1844261828629033E-2</v>
      </c>
      <c r="AC229" s="10">
        <f t="shared" si="168"/>
        <v>3.5279611370967745E-3</v>
      </c>
      <c r="AD229" s="10">
        <f t="shared" si="168"/>
        <v>1.5406112929435485E-2</v>
      </c>
      <c r="AE229" s="10">
        <f t="shared" si="168"/>
        <v>5.3673753104838712E-2</v>
      </c>
      <c r="AF229" s="10">
        <f t="shared" si="168"/>
        <v>0.3278268875</v>
      </c>
      <c r="AG229">
        <f t="shared" si="148"/>
        <v>5.5915048184528873</v>
      </c>
      <c r="AH229">
        <f t="shared" si="148"/>
        <v>1.1985577659629669</v>
      </c>
      <c r="AI229">
        <f t="shared" si="148"/>
        <v>10.381036568712862</v>
      </c>
      <c r="AJ229">
        <f t="shared" si="148"/>
        <v>1.1273461494535231</v>
      </c>
      <c r="AK229">
        <f t="shared" si="148"/>
        <v>3.9302725107969017</v>
      </c>
      <c r="AL229">
        <f t="shared" si="146"/>
        <v>1.212478381930709</v>
      </c>
      <c r="AM229">
        <f t="shared" si="146"/>
        <v>0.36115181113964356</v>
      </c>
      <c r="AN229">
        <f t="shared" si="146"/>
        <v>1.5770994551448432</v>
      </c>
      <c r="AO229">
        <f t="shared" si="146"/>
        <v>5.4944973573111211</v>
      </c>
      <c r="AP229">
        <f t="shared" si="146"/>
        <v>33.559120851973688</v>
      </c>
    </row>
    <row r="230" spans="1:42" customFormat="1">
      <c r="A230" s="12">
        <v>208</v>
      </c>
      <c r="B230" s="10" t="s">
        <v>139</v>
      </c>
      <c r="C230" s="12" t="s">
        <v>287</v>
      </c>
      <c r="D230" s="12">
        <v>3</v>
      </c>
      <c r="E230" s="12">
        <v>1</v>
      </c>
      <c r="F230" s="12" t="s">
        <v>151</v>
      </c>
      <c r="G230" s="12" t="s">
        <v>148</v>
      </c>
      <c r="H230" s="83">
        <v>1303.0999999999999</v>
      </c>
      <c r="I230" s="84">
        <v>160737.63414333292</v>
      </c>
      <c r="J230" s="10">
        <f>H230/H231</f>
        <v>0.91780532469361875</v>
      </c>
      <c r="K230" s="65">
        <v>8.0000000000000071E-3</v>
      </c>
      <c r="L230" s="66">
        <f t="shared" si="116"/>
        <v>4.96</v>
      </c>
      <c r="M230" s="46">
        <v>2.4832949320000002</v>
      </c>
      <c r="N230" s="46">
        <v>0.58333993559999997</v>
      </c>
      <c r="O230" s="46">
        <v>1.362812948</v>
      </c>
      <c r="P230" s="46">
        <v>0.51580584669999996</v>
      </c>
      <c r="Q230" s="46">
        <v>1.9687635699999999</v>
      </c>
      <c r="R230" s="46">
        <v>0.31496534749999999</v>
      </c>
      <c r="S230" s="46">
        <v>0.16082323339999999</v>
      </c>
      <c r="T230" s="46">
        <v>0.85197053550000001</v>
      </c>
      <c r="U230" s="46">
        <v>2.99976223</v>
      </c>
      <c r="V230" s="46">
        <v>13.146718079999999</v>
      </c>
      <c r="W230" s="10">
        <f t="shared" si="168"/>
        <v>5.0066430080645166E-2</v>
      </c>
      <c r="X230" s="10">
        <f t="shared" si="168"/>
        <v>1.1760885798387096E-2</v>
      </c>
      <c r="Y230" s="10">
        <f t="shared" si="168"/>
        <v>2.7476067500000003E-2</v>
      </c>
      <c r="Z230" s="10">
        <f t="shared" si="168"/>
        <v>1.0399311425403226E-2</v>
      </c>
      <c r="AA230" s="10">
        <f t="shared" si="168"/>
        <v>3.9692813911290321E-2</v>
      </c>
      <c r="AB230" s="10">
        <f t="shared" si="168"/>
        <v>6.3501078125000002E-3</v>
      </c>
      <c r="AC230" s="10">
        <f t="shared" si="168"/>
        <v>3.2424038991935482E-3</v>
      </c>
      <c r="AD230" s="10">
        <f t="shared" si="168"/>
        <v>1.7176825312500001E-2</v>
      </c>
      <c r="AE230" s="10">
        <f t="shared" si="168"/>
        <v>6.0479077217741942E-2</v>
      </c>
      <c r="AF230" s="10">
        <f t="shared" si="168"/>
        <v>0.26505479999999998</v>
      </c>
      <c r="AG230">
        <f t="shared" si="148"/>
        <v>8.0475595211655016</v>
      </c>
      <c r="AH230">
        <f t="shared" si="148"/>
        <v>1.8904169586626649</v>
      </c>
      <c r="AI230">
        <f t="shared" si="148"/>
        <v>4.4164380855125209</v>
      </c>
      <c r="AJ230">
        <f t="shared" si="148"/>
        <v>1.6715607152390457</v>
      </c>
      <c r="AK230">
        <f t="shared" si="148"/>
        <v>6.3801290005923796</v>
      </c>
      <c r="AL230">
        <f t="shared" si="146"/>
        <v>1.0207013063363453</v>
      </c>
      <c r="AM230">
        <f t="shared" si="146"/>
        <v>0.52117633169348865</v>
      </c>
      <c r="AN230">
        <f t="shared" si="146"/>
        <v>2.7609622628245654</v>
      </c>
      <c r="AO230">
        <f t="shared" si="146"/>
        <v>9.721263787151786</v>
      </c>
      <c r="AP230">
        <f t="shared" si="146"/>
        <v>42.604281470334271</v>
      </c>
    </row>
    <row r="231" spans="1:42" customFormat="1">
      <c r="A231" s="12"/>
      <c r="B231" s="10" t="s">
        <v>139</v>
      </c>
      <c r="C231" s="12" t="s">
        <v>287</v>
      </c>
      <c r="D231" s="12">
        <v>3</v>
      </c>
      <c r="E231" s="12">
        <v>1</v>
      </c>
      <c r="F231" s="12" t="s">
        <v>151</v>
      </c>
      <c r="G231" s="41" t="s">
        <v>33</v>
      </c>
      <c r="H231" s="85">
        <f>SUM(H229:H230)</f>
        <v>1419.8</v>
      </c>
      <c r="I231" s="86">
        <v>175132.60145553225</v>
      </c>
      <c r="J231" s="41"/>
      <c r="K231" s="65"/>
      <c r="L231" s="66"/>
      <c r="M231" s="42">
        <f t="shared" ref="M231:AF231" si="169">(M229*$J229)+(M230*$J230)</f>
        <v>2.5018648220480353</v>
      </c>
      <c r="N231" s="42">
        <f t="shared" si="169"/>
        <v>0.58312545457034082</v>
      </c>
      <c r="O231" s="42">
        <f t="shared" si="169"/>
        <v>1.6642251614876038</v>
      </c>
      <c r="P231" s="42">
        <f t="shared" si="169"/>
        <v>0.51830628222951813</v>
      </c>
      <c r="Q231" s="42">
        <f t="shared" si="169"/>
        <v>1.9634660775584587</v>
      </c>
      <c r="R231" s="42">
        <f t="shared" si="169"/>
        <v>0.33736422168977315</v>
      </c>
      <c r="S231" s="42">
        <f t="shared" si="169"/>
        <v>0.16198740910876178</v>
      </c>
      <c r="T231" s="42">
        <f t="shared" si="169"/>
        <v>0.84475159628240593</v>
      </c>
      <c r="U231" s="42">
        <f t="shared" si="169"/>
        <v>2.9720179042715875</v>
      </c>
      <c r="V231" s="42">
        <f t="shared" si="169"/>
        <v>13.402630834978163</v>
      </c>
      <c r="W231" s="42">
        <f t="shared" si="169"/>
        <v>5.0440823025161993E-2</v>
      </c>
      <c r="X231" s="42">
        <f t="shared" si="169"/>
        <v>1.1756561584079452E-2</v>
      </c>
      <c r="Y231" s="42">
        <f t="shared" si="169"/>
        <v>3.3552926642895241E-2</v>
      </c>
      <c r="Z231" s="42">
        <f t="shared" si="169"/>
        <v>1.044972343204674E-2</v>
      </c>
      <c r="AA231" s="42">
        <f t="shared" si="169"/>
        <v>3.9586009628194731E-2</v>
      </c>
      <c r="AB231" s="42">
        <f t="shared" si="169"/>
        <v>6.8016980179389759E-3</v>
      </c>
      <c r="AC231" s="42">
        <f t="shared" si="169"/>
        <v>3.265875183644391E-3</v>
      </c>
      <c r="AD231" s="42">
        <f t="shared" si="169"/>
        <v>1.7031282183113023E-2</v>
      </c>
      <c r="AE231" s="42">
        <f t="shared" si="169"/>
        <v>5.9919715811927177E-2</v>
      </c>
      <c r="AF231" s="42">
        <f t="shared" si="169"/>
        <v>0.27021433135036621</v>
      </c>
      <c r="AG231">
        <f t="shared" si="148"/>
        <v>8.8338325559547304</v>
      </c>
      <c r="AH231">
        <f t="shared" si="148"/>
        <v>2.0589572143920076</v>
      </c>
      <c r="AI231">
        <f t="shared" si="148"/>
        <v>5.8762113294168818</v>
      </c>
      <c r="AJ231">
        <f t="shared" si="148"/>
        <v>1.8300872491451783</v>
      </c>
      <c r="AK231">
        <f t="shared" si="148"/>
        <v>6.9328008474294904</v>
      </c>
      <c r="AL231">
        <f t="shared" si="146"/>
        <v>1.1911990681965903</v>
      </c>
      <c r="AM231">
        <f t="shared" si="146"/>
        <v>0.57196121694070634</v>
      </c>
      <c r="AN231">
        <f t="shared" si="146"/>
        <v>2.9827327548518401</v>
      </c>
      <c r="AO231">
        <f t="shared" si="146"/>
        <v>10.493895708618997</v>
      </c>
      <c r="AP231">
        <f t="shared" si="146"/>
        <v>47.323338799956815</v>
      </c>
    </row>
    <row r="232" spans="1:42" customFormat="1">
      <c r="A232" s="57"/>
      <c r="B232" s="57" t="s">
        <v>139</v>
      </c>
      <c r="C232" s="12" t="s">
        <v>287</v>
      </c>
      <c r="D232" s="57">
        <v>3</v>
      </c>
      <c r="E232" s="57">
        <v>1</v>
      </c>
      <c r="F232" s="57"/>
      <c r="G232" s="57" t="s">
        <v>152</v>
      </c>
      <c r="H232" s="70">
        <v>444.77</v>
      </c>
      <c r="I232" s="71">
        <v>53564.052876115289</v>
      </c>
      <c r="J232" s="57">
        <f>H232/H234</f>
        <v>0.80534883299835225</v>
      </c>
      <c r="K232" s="72">
        <v>1.9750000000000024E-2</v>
      </c>
      <c r="L232" s="73">
        <f t="shared" si="116"/>
        <v>4.9012500000000001</v>
      </c>
      <c r="M232" s="57">
        <v>11.570725810000001</v>
      </c>
      <c r="N232" s="57">
        <v>0.28353955400000003</v>
      </c>
      <c r="O232" s="57">
        <v>8.5524710349999999</v>
      </c>
      <c r="P232" s="57">
        <v>0.94541911199999995</v>
      </c>
      <c r="Q232" s="57">
        <v>2.363149672</v>
      </c>
      <c r="R232" s="57">
        <v>0.81433407199999996</v>
      </c>
      <c r="S232" s="57">
        <v>0.109222034</v>
      </c>
      <c r="T232" s="57">
        <v>0.610498345</v>
      </c>
      <c r="U232" s="57">
        <v>0.70240382700000004</v>
      </c>
      <c r="V232" s="57">
        <v>34.252074690000001</v>
      </c>
      <c r="W232" s="57">
        <f t="shared" ref="W232:AF233" si="170">M232*0.1/$L232</f>
        <v>0.23607703769446572</v>
      </c>
      <c r="X232" s="57">
        <f t="shared" si="170"/>
        <v>5.7850457332313194E-3</v>
      </c>
      <c r="Y232" s="57">
        <f t="shared" si="170"/>
        <v>0.17449571099209385</v>
      </c>
      <c r="Z232" s="57">
        <f t="shared" si="170"/>
        <v>1.9289346840091811E-2</v>
      </c>
      <c r="AA232" s="57">
        <f t="shared" si="170"/>
        <v>4.8215244519255289E-2</v>
      </c>
      <c r="AB232" s="57">
        <f t="shared" si="170"/>
        <v>1.6614824218311654E-2</v>
      </c>
      <c r="AC232" s="57">
        <f t="shared" si="170"/>
        <v>2.2284526192297882E-3</v>
      </c>
      <c r="AD232" s="57">
        <f t="shared" si="170"/>
        <v>1.2455972353991328E-2</v>
      </c>
      <c r="AE232" s="57">
        <f t="shared" si="170"/>
        <v>1.4331116082631983E-2</v>
      </c>
      <c r="AF232" s="57">
        <f t="shared" si="170"/>
        <v>0.69884365600612086</v>
      </c>
      <c r="AG232">
        <f t="shared" si="148"/>
        <v>12.645242929903025</v>
      </c>
      <c r="AH232">
        <f t="shared" si="148"/>
        <v>0.30987049554554758</v>
      </c>
      <c r="AI232">
        <f t="shared" si="148"/>
        <v>9.3466974902358473</v>
      </c>
      <c r="AJ232">
        <f t="shared" si="148"/>
        <v>1.0332155940884051</v>
      </c>
      <c r="AK232">
        <f t="shared" si="148"/>
        <v>2.5826039068642181</v>
      </c>
      <c r="AL232">
        <f t="shared" si="146"/>
        <v>0.88995732295700636</v>
      </c>
      <c r="AM232">
        <f t="shared" si="146"/>
        <v>0.119364953928342</v>
      </c>
      <c r="AN232">
        <f t="shared" si="146"/>
        <v>0.66719236179262176</v>
      </c>
      <c r="AO232">
        <f t="shared" si="146"/>
        <v>0.76763265962384575</v>
      </c>
      <c r="AP232">
        <f t="shared" si="146"/>
        <v>37.432898542449585</v>
      </c>
    </row>
    <row r="233" spans="1:42" customFormat="1">
      <c r="A233" s="57"/>
      <c r="B233" s="57" t="s">
        <v>139</v>
      </c>
      <c r="C233" s="12" t="s">
        <v>287</v>
      </c>
      <c r="D233" s="57">
        <v>3</v>
      </c>
      <c r="E233" s="57">
        <v>1</v>
      </c>
      <c r="F233" s="57"/>
      <c r="G233" s="57" t="s">
        <v>153</v>
      </c>
      <c r="H233" s="70">
        <v>107.5</v>
      </c>
      <c r="I233" s="71">
        <v>12946.322108465934</v>
      </c>
      <c r="J233" s="57">
        <f>H233/H234</f>
        <v>0.19465116700164775</v>
      </c>
      <c r="K233" s="72">
        <v>1.9750000000000024E-2</v>
      </c>
      <c r="L233" s="73">
        <f t="shared" si="116"/>
        <v>4.9012500000000001</v>
      </c>
      <c r="M233" s="57">
        <v>9.1907039190000006</v>
      </c>
      <c r="N233" s="57">
        <v>0.316330049</v>
      </c>
      <c r="O233" s="57">
        <v>3.9991593010000002</v>
      </c>
      <c r="P233" s="57">
        <v>1.1120239430000001</v>
      </c>
      <c r="Q233" s="57">
        <v>1.3031685589999999</v>
      </c>
      <c r="R233" s="57">
        <v>0.52711774499999997</v>
      </c>
      <c r="S233" s="57">
        <v>0.18980755999999999</v>
      </c>
      <c r="T233" s="57">
        <v>0.530791605</v>
      </c>
      <c r="U233" s="57">
        <v>0.67920633100000005</v>
      </c>
      <c r="V233" s="57">
        <v>10.48555286</v>
      </c>
      <c r="W233" s="57">
        <f t="shared" si="170"/>
        <v>0.1875175499923489</v>
      </c>
      <c r="X233" s="57">
        <f t="shared" si="170"/>
        <v>6.4540688395817404E-3</v>
      </c>
      <c r="Y233" s="57">
        <f t="shared" si="170"/>
        <v>8.1594680969140534E-2</v>
      </c>
      <c r="Z233" s="57">
        <f t="shared" si="170"/>
        <v>2.2688578281050753E-2</v>
      </c>
      <c r="AA233" s="57">
        <f t="shared" si="170"/>
        <v>2.6588493935220607E-2</v>
      </c>
      <c r="AB233" s="57">
        <f t="shared" si="170"/>
        <v>1.075476143840857E-2</v>
      </c>
      <c r="AC233" s="57">
        <f t="shared" si="170"/>
        <v>3.8726357561846472E-3</v>
      </c>
      <c r="AD233" s="57">
        <f t="shared" si="170"/>
        <v>1.0829719051262433E-2</v>
      </c>
      <c r="AE233" s="57">
        <f t="shared" si="170"/>
        <v>1.3857818536087732E-2</v>
      </c>
      <c r="AF233" s="57">
        <f t="shared" si="170"/>
        <v>0.21393629910737058</v>
      </c>
      <c r="AG233">
        <f t="shared" si="148"/>
        <v>2.4276626031913127</v>
      </c>
      <c r="AH233">
        <f t="shared" si="148"/>
        <v>8.3556454107438172E-2</v>
      </c>
      <c r="AI233">
        <f t="shared" si="148"/>
        <v>1.0563510221640089</v>
      </c>
      <c r="AJ233">
        <f t="shared" si="148"/>
        <v>0.29373364260962742</v>
      </c>
      <c r="AK233">
        <f t="shared" si="148"/>
        <v>0.34422320686435898</v>
      </c>
      <c r="AL233">
        <f t="shared" si="146"/>
        <v>0.13923460578134575</v>
      </c>
      <c r="AM233">
        <f t="shared" si="146"/>
        <v>5.0136389908328985E-2</v>
      </c>
      <c r="AN233">
        <f t="shared" si="146"/>
        <v>0.14020503118183356</v>
      </c>
      <c r="AO233">
        <f t="shared" si="146"/>
        <v>0.17940778248886163</v>
      </c>
      <c r="AP233">
        <f t="shared" si="146"/>
        <v>2.7696882389371327</v>
      </c>
    </row>
    <row r="234" spans="1:42" customFormat="1">
      <c r="A234" s="57"/>
      <c r="B234" s="57" t="s">
        <v>139</v>
      </c>
      <c r="C234" s="12" t="s">
        <v>287</v>
      </c>
      <c r="D234" s="57">
        <v>3</v>
      </c>
      <c r="E234" s="57">
        <v>1</v>
      </c>
      <c r="F234" s="57"/>
      <c r="G234" s="60" t="s">
        <v>154</v>
      </c>
      <c r="H234" s="60">
        <f>H232+H233</f>
        <v>552.27</v>
      </c>
      <c r="I234" s="75">
        <v>66510.374984581227</v>
      </c>
      <c r="J234" s="73"/>
      <c r="K234" s="72"/>
      <c r="L234" s="73"/>
      <c r="M234" s="61">
        <f t="shared" ref="M234:AF234" si="171">(M232*$J232)+(M233*$J233)</f>
        <v>11.107451771427383</v>
      </c>
      <c r="N234" s="61">
        <f t="shared" si="171"/>
        <v>0.28992226211831174</v>
      </c>
      <c r="O234" s="61">
        <f t="shared" si="171"/>
        <v>7.6661635922546036</v>
      </c>
      <c r="P234" s="61">
        <f t="shared" si="171"/>
        <v>0.97784893678226226</v>
      </c>
      <c r="Q234" s="61">
        <f t="shared" si="171"/>
        <v>2.1568231113548446</v>
      </c>
      <c r="R234" s="61">
        <f t="shared" si="171"/>
        <v>0.75842707876752313</v>
      </c>
      <c r="S234" s="61">
        <f t="shared" si="171"/>
        <v>0.12490810067934163</v>
      </c>
      <c r="T234" s="61">
        <f t="shared" si="171"/>
        <v>0.59498333504110301</v>
      </c>
      <c r="U234" s="61">
        <f t="shared" si="171"/>
        <v>0.69788840733208402</v>
      </c>
      <c r="V234" s="61">
        <f t="shared" si="171"/>
        <v>29.625893480220363</v>
      </c>
      <c r="W234" s="61">
        <f t="shared" si="171"/>
        <v>0.22662487674424653</v>
      </c>
      <c r="X234" s="61">
        <f t="shared" si="171"/>
        <v>5.915271861633496E-3</v>
      </c>
      <c r="Y234" s="61">
        <f t="shared" si="171"/>
        <v>0.15641241708247086</v>
      </c>
      <c r="Z234" s="61">
        <f t="shared" si="171"/>
        <v>1.9951011206983161E-2</v>
      </c>
      <c r="AA234" s="61">
        <f t="shared" si="171"/>
        <v>4.4005572279619369E-2</v>
      </c>
      <c r="AB234" s="61">
        <f t="shared" si="171"/>
        <v>1.54741561595006E-2</v>
      </c>
      <c r="AC234" s="61">
        <f t="shared" si="171"/>
        <v>2.5484947856024816E-3</v>
      </c>
      <c r="AD234" s="61">
        <f t="shared" si="171"/>
        <v>1.2139420250774866E-2</v>
      </c>
      <c r="AE234" s="61">
        <f t="shared" si="171"/>
        <v>1.4238988162858127E-2</v>
      </c>
      <c r="AF234" s="61">
        <f t="shared" si="171"/>
        <v>0.60445587309809456</v>
      </c>
      <c r="AG234">
        <f t="shared" si="148"/>
        <v>15.072905533094337</v>
      </c>
      <c r="AH234">
        <f t="shared" si="148"/>
        <v>0.39342694965298569</v>
      </c>
      <c r="AI234">
        <f t="shared" si="148"/>
        <v>10.403048512399856</v>
      </c>
      <c r="AJ234">
        <f t="shared" si="148"/>
        <v>1.3269492366980327</v>
      </c>
      <c r="AK234">
        <f t="shared" si="148"/>
        <v>2.9268271137285775</v>
      </c>
      <c r="AL234">
        <f t="shared" si="146"/>
        <v>1.0291919287383522</v>
      </c>
      <c r="AM234">
        <f t="shared" si="146"/>
        <v>0.16950134383667101</v>
      </c>
      <c r="AN234">
        <f t="shared" si="146"/>
        <v>0.80739739297445545</v>
      </c>
      <c r="AO234">
        <f t="shared" si="146"/>
        <v>0.94704044211270744</v>
      </c>
      <c r="AP234">
        <f t="shared" si="146"/>
        <v>40.202586781386714</v>
      </c>
    </row>
    <row r="235" spans="1:42" customFormat="1">
      <c r="A235" s="12"/>
      <c r="B235" s="10" t="s">
        <v>139</v>
      </c>
      <c r="C235" s="12" t="s">
        <v>287</v>
      </c>
      <c r="D235" s="12">
        <v>3</v>
      </c>
      <c r="E235" s="12">
        <v>2</v>
      </c>
      <c r="F235" s="12" t="s">
        <v>144</v>
      </c>
      <c r="G235" s="12" t="s">
        <v>141</v>
      </c>
      <c r="H235" s="83">
        <v>72.3</v>
      </c>
      <c r="I235" s="84">
        <v>63421.052631578947</v>
      </c>
      <c r="J235" s="10">
        <f>H235/H237</f>
        <v>6.2990067956089912E-2</v>
      </c>
      <c r="K235" s="65">
        <v>1.3333333333333405E-2</v>
      </c>
      <c r="L235" s="66">
        <f t="shared" si="116"/>
        <v>4.9333333333333327</v>
      </c>
      <c r="M235" s="12">
        <v>18.00568028</v>
      </c>
      <c r="N235" s="12">
        <v>1.3984039159999999</v>
      </c>
      <c r="O235" s="12">
        <v>57.077604549999997</v>
      </c>
      <c r="P235" s="12">
        <v>1.9902700950000001</v>
      </c>
      <c r="Q235" s="12">
        <v>3.5893456800000001</v>
      </c>
      <c r="R235" s="12">
        <v>1.2418653740000001</v>
      </c>
      <c r="S235" s="12">
        <v>5.9007719500000002</v>
      </c>
      <c r="T235" s="12">
        <v>0.364834675</v>
      </c>
      <c r="U235" s="12">
        <v>0.49271622999999998</v>
      </c>
      <c r="V235" s="12">
        <v>597.79023989999996</v>
      </c>
      <c r="W235" s="10">
        <f t="shared" ref="W235:AF236" si="172">M235*0.1/$L235</f>
        <v>0.36498000567567573</v>
      </c>
      <c r="X235" s="10">
        <f t="shared" si="172"/>
        <v>2.8346025324324328E-2</v>
      </c>
      <c r="Y235" s="10">
        <f t="shared" si="172"/>
        <v>1.1569784706081083</v>
      </c>
      <c r="Z235" s="10">
        <f t="shared" si="172"/>
        <v>4.0343312736486496E-2</v>
      </c>
      <c r="AA235" s="10">
        <f t="shared" si="172"/>
        <v>7.2757007027027032E-2</v>
      </c>
      <c r="AB235" s="10">
        <f t="shared" si="172"/>
        <v>2.5172946770270276E-2</v>
      </c>
      <c r="AC235" s="10">
        <f t="shared" si="172"/>
        <v>0.11961024222972974</v>
      </c>
      <c r="AD235" s="10">
        <f t="shared" si="172"/>
        <v>7.395297466216217E-3</v>
      </c>
      <c r="AE235" s="10">
        <f t="shared" si="172"/>
        <v>9.9874911486486501E-3</v>
      </c>
      <c r="AF235" s="10">
        <f t="shared" si="172"/>
        <v>12.117369727702703</v>
      </c>
      <c r="AG235">
        <f t="shared" si="148"/>
        <v>23.147416149431013</v>
      </c>
      <c r="AH235">
        <f t="shared" si="148"/>
        <v>1.7977347639900429</v>
      </c>
      <c r="AI235">
        <f t="shared" si="148"/>
        <v>73.376792478040556</v>
      </c>
      <c r="AJ235">
        <f t="shared" si="148"/>
        <v>2.5586153603929591</v>
      </c>
      <c r="AK235">
        <f t="shared" si="148"/>
        <v>4.61432597197724</v>
      </c>
      <c r="AL235">
        <f t="shared" si="146"/>
        <v>1.5964947820092463</v>
      </c>
      <c r="AM235">
        <f t="shared" si="146"/>
        <v>7.5858074677275962</v>
      </c>
      <c r="AN235">
        <f t="shared" si="146"/>
        <v>0.46901754983108113</v>
      </c>
      <c r="AO235">
        <f t="shared" si="146"/>
        <v>0.63341720179587491</v>
      </c>
      <c r="AP235">
        <f t="shared" si="146"/>
        <v>768.49634325693467</v>
      </c>
    </row>
    <row r="236" spans="1:42" customFormat="1">
      <c r="A236" s="12"/>
      <c r="B236" s="10" t="s">
        <v>139</v>
      </c>
      <c r="C236" s="12" t="s">
        <v>287</v>
      </c>
      <c r="D236" s="12">
        <v>3</v>
      </c>
      <c r="E236" s="12">
        <v>2</v>
      </c>
      <c r="F236" s="12" t="s">
        <v>282</v>
      </c>
      <c r="G236" s="45" t="s">
        <v>148</v>
      </c>
      <c r="H236" s="83">
        <v>1075.5</v>
      </c>
      <c r="I236" s="84">
        <v>132663.13062785249</v>
      </c>
      <c r="J236" s="10">
        <f>H236/H237</f>
        <v>0.93700993204391014</v>
      </c>
      <c r="K236" s="65">
        <v>1.3333333333333405E-2</v>
      </c>
      <c r="L236" s="66">
        <f t="shared" si="116"/>
        <v>4.9333333333333327</v>
      </c>
      <c r="M236" s="82">
        <v>25.480629950000001</v>
      </c>
      <c r="N236" s="82">
        <v>0.5613001433</v>
      </c>
      <c r="O236" s="82">
        <v>4.2044526449999999</v>
      </c>
      <c r="P236" s="82">
        <v>3.5446012310000001</v>
      </c>
      <c r="Q236" s="82">
        <v>1.8069933039999999</v>
      </c>
      <c r="R236" s="82">
        <v>1.1708747610000001</v>
      </c>
      <c r="S236" s="82">
        <v>0.14618416410000001</v>
      </c>
      <c r="T236" s="82">
        <v>0.47450852259999998</v>
      </c>
      <c r="U236" s="82">
        <v>1.8975819199999999</v>
      </c>
      <c r="V236" s="82">
        <v>29.12457749</v>
      </c>
      <c r="W236" s="10">
        <f t="shared" si="172"/>
        <v>0.5164992557432434</v>
      </c>
      <c r="X236" s="10">
        <f t="shared" si="172"/>
        <v>1.1377705607432434E-2</v>
      </c>
      <c r="Y236" s="10">
        <f t="shared" si="172"/>
        <v>8.522539145270272E-2</v>
      </c>
      <c r="Z236" s="10">
        <f t="shared" si="172"/>
        <v>7.1850024952702721E-2</v>
      </c>
      <c r="AA236" s="10">
        <f t="shared" si="172"/>
        <v>3.6628242648648654E-2</v>
      </c>
      <c r="AB236" s="10">
        <f t="shared" si="172"/>
        <v>2.3733947858108114E-2</v>
      </c>
      <c r="AC236" s="10">
        <f t="shared" si="172"/>
        <v>2.9631925155405412E-3</v>
      </c>
      <c r="AD236" s="10">
        <f t="shared" si="172"/>
        <v>9.6184159986486498E-3</v>
      </c>
      <c r="AE236" s="10">
        <f t="shared" si="172"/>
        <v>3.8464498378378384E-2</v>
      </c>
      <c r="AF236" s="10">
        <f t="shared" si="172"/>
        <v>0.59036305722972982</v>
      </c>
      <c r="AG236">
        <f t="shared" si="148"/>
        <v>68.520408233854482</v>
      </c>
      <c r="AH236">
        <f t="shared" si="148"/>
        <v>1.5094020452440589</v>
      </c>
      <c r="AI236">
        <f t="shared" si="148"/>
        <v>11.306267239099764</v>
      </c>
      <c r="AJ236">
        <f t="shared" si="148"/>
        <v>9.5318492459148612</v>
      </c>
      <c r="AK236">
        <f t="shared" si="148"/>
        <v>4.8592173391663538</v>
      </c>
      <c r="AL236">
        <f t="shared" si="146"/>
        <v>3.1486198250148365</v>
      </c>
      <c r="AM236">
        <f t="shared" si="146"/>
        <v>0.39310639576462963</v>
      </c>
      <c r="AN236">
        <f t="shared" si="146"/>
        <v>1.276009178061752</v>
      </c>
      <c r="AO236">
        <f t="shared" si="146"/>
        <v>5.1028207729056323</v>
      </c>
      <c r="AP236">
        <f t="shared" si="146"/>
        <v>78.319411379126009</v>
      </c>
    </row>
    <row r="237" spans="1:42" customFormat="1">
      <c r="A237" s="12"/>
      <c r="B237" s="10" t="s">
        <v>139</v>
      </c>
      <c r="C237" s="12" t="s">
        <v>287</v>
      </c>
      <c r="D237" s="12">
        <v>3</v>
      </c>
      <c r="E237" s="12">
        <v>2</v>
      </c>
      <c r="F237" s="12" t="s">
        <v>144</v>
      </c>
      <c r="G237" s="41" t="s">
        <v>33</v>
      </c>
      <c r="H237" s="85">
        <f>SUM(H235:H236)</f>
        <v>1147.8</v>
      </c>
      <c r="I237" s="86">
        <v>141581.34945109166</v>
      </c>
      <c r="J237" s="41"/>
      <c r="K237" s="65"/>
      <c r="L237" s="66"/>
      <c r="M237" s="42">
        <f t="shared" ref="M237:AF237" si="173">(M235*$J235)+(M236*$J236)</f>
        <v>25.009782362318351</v>
      </c>
      <c r="N237" s="42">
        <f t="shared" si="173"/>
        <v>0.61402936682867226</v>
      </c>
      <c r="O237" s="42">
        <f t="shared" si="173"/>
        <v>7.5349360765486146</v>
      </c>
      <c r="P237" s="42">
        <f t="shared" si="173"/>
        <v>3.4466938071170938</v>
      </c>
      <c r="Q237" s="42">
        <f t="shared" si="173"/>
        <v>1.9192638012859384</v>
      </c>
      <c r="R237" s="42">
        <f t="shared" si="173"/>
        <v>1.1753464645371146</v>
      </c>
      <c r="S237" s="42">
        <f t="shared" si="173"/>
        <v>0.50866603979312597</v>
      </c>
      <c r="T237" s="42">
        <f t="shared" si="173"/>
        <v>0.46760015948667011</v>
      </c>
      <c r="U237" s="42">
        <f t="shared" si="173"/>
        <v>1.8090893347177208</v>
      </c>
      <c r="V237" s="42">
        <f t="shared" si="173"/>
        <v>64.944866209500788</v>
      </c>
      <c r="W237" s="42">
        <f t="shared" si="173"/>
        <v>0.50695504788483159</v>
      </c>
      <c r="X237" s="42">
        <f t="shared" si="173"/>
        <v>1.2446541219500114E-2</v>
      </c>
      <c r="Y237" s="42">
        <f t="shared" si="173"/>
        <v>0.15273519074085035</v>
      </c>
      <c r="Z237" s="42">
        <f t="shared" si="173"/>
        <v>6.9865415009130294E-2</v>
      </c>
      <c r="AA237" s="42">
        <f t="shared" si="173"/>
        <v>3.8903995972012273E-2</v>
      </c>
      <c r="AB237" s="42">
        <f t="shared" si="173"/>
        <v>2.3824590497373951E-2</v>
      </c>
      <c r="AC237" s="42">
        <f t="shared" si="173"/>
        <v>1.0310798103914717E-2</v>
      </c>
      <c r="AD237" s="42">
        <f t="shared" si="173"/>
        <v>9.4783816112162887E-3</v>
      </c>
      <c r="AE237" s="42">
        <f t="shared" si="173"/>
        <v>3.6670729757791641E-2</v>
      </c>
      <c r="AF237" s="42">
        <f t="shared" si="173"/>
        <v>1.3164499907331242</v>
      </c>
      <c r="AG237">
        <f t="shared" si="148"/>
        <v>71.775379790577247</v>
      </c>
      <c r="AH237">
        <f t="shared" si="148"/>
        <v>1.7621981018554622</v>
      </c>
      <c r="AI237">
        <f t="shared" si="148"/>
        <v>21.624454413759473</v>
      </c>
      <c r="AJ237">
        <f t="shared" si="148"/>
        <v>9.8916397369532199</v>
      </c>
      <c r="AK237">
        <f t="shared" si="148"/>
        <v>5.5080802487573317</v>
      </c>
      <c r="AL237">
        <f t="shared" si="146"/>
        <v>3.3731176727378593</v>
      </c>
      <c r="AM237">
        <f t="shared" si="146"/>
        <v>1.459816709470003</v>
      </c>
      <c r="AN237">
        <f t="shared" si="146"/>
        <v>1.3419620591284147</v>
      </c>
      <c r="AO237">
        <f t="shared" si="146"/>
        <v>5.1918914044644442</v>
      </c>
      <c r="AP237">
        <f t="shared" si="146"/>
        <v>186.38476617287282</v>
      </c>
    </row>
    <row r="238" spans="1:42" customFormat="1">
      <c r="A238" s="12"/>
      <c r="B238" s="10" t="s">
        <v>139</v>
      </c>
      <c r="C238" s="12" t="s">
        <v>287</v>
      </c>
      <c r="D238" s="12">
        <v>3</v>
      </c>
      <c r="E238" s="12">
        <v>2</v>
      </c>
      <c r="F238" s="14" t="s">
        <v>145</v>
      </c>
      <c r="G238" s="12" t="s">
        <v>141</v>
      </c>
      <c r="H238" s="83">
        <v>68.400000000000006</v>
      </c>
      <c r="I238" s="84">
        <v>60000.000000000007</v>
      </c>
      <c r="J238" s="10">
        <f>H238/H240</f>
        <v>0.20821917808219179</v>
      </c>
      <c r="K238" s="65">
        <v>2.3000000000000041E-2</v>
      </c>
      <c r="L238" s="66">
        <f t="shared" si="116"/>
        <v>4.8849999999999998</v>
      </c>
      <c r="M238" s="12">
        <v>7.8952968319999997</v>
      </c>
      <c r="N238" s="12">
        <v>0.30063654400000001</v>
      </c>
      <c r="O238" s="12">
        <v>7.1240106069999998</v>
      </c>
      <c r="P238" s="12">
        <v>0.28255642600000003</v>
      </c>
      <c r="Q238" s="12">
        <v>4.7427732E-2</v>
      </c>
      <c r="R238" s="12">
        <v>0.43725799199999998</v>
      </c>
      <c r="S238" s="12">
        <v>0.24612214800000001</v>
      </c>
      <c r="T238" s="12">
        <v>0.359946655</v>
      </c>
      <c r="U238" s="12">
        <v>0.44060343899999999</v>
      </c>
      <c r="V238" s="12">
        <v>55.531854340000002</v>
      </c>
      <c r="W238" s="10">
        <f t="shared" ref="W238:AF239" si="174">M238*0.1/$L238</f>
        <v>0.16162327189355172</v>
      </c>
      <c r="X238" s="10">
        <f t="shared" si="174"/>
        <v>6.1542793039918121E-3</v>
      </c>
      <c r="Y238" s="10">
        <f t="shared" si="174"/>
        <v>0.14583440341862847</v>
      </c>
      <c r="Z238" s="10">
        <f t="shared" si="174"/>
        <v>5.7841642988741056E-3</v>
      </c>
      <c r="AA238" s="10">
        <f t="shared" si="174"/>
        <v>9.7088499488229285E-4</v>
      </c>
      <c r="AB238" s="10">
        <f t="shared" si="174"/>
        <v>8.9510336131013307E-3</v>
      </c>
      <c r="AC238" s="10">
        <f t="shared" si="174"/>
        <v>5.0383244216990796E-3</v>
      </c>
      <c r="AD238" s="10">
        <f t="shared" si="174"/>
        <v>7.3684064483111574E-3</v>
      </c>
      <c r="AE238" s="10">
        <f t="shared" si="174"/>
        <v>9.0195176867963155E-3</v>
      </c>
      <c r="AF238" s="10">
        <f t="shared" si="174"/>
        <v>1.1367830980552713</v>
      </c>
      <c r="AG238">
        <f t="shared" si="148"/>
        <v>9.6973963136131047</v>
      </c>
      <c r="AH238">
        <f t="shared" si="148"/>
        <v>0.36925675823950876</v>
      </c>
      <c r="AI238">
        <f t="shared" si="148"/>
        <v>8.7500642051177095</v>
      </c>
      <c r="AJ238">
        <f t="shared" si="148"/>
        <v>0.34704985793244642</v>
      </c>
      <c r="AK238">
        <f t="shared" si="148"/>
        <v>5.8253099692937578E-2</v>
      </c>
      <c r="AL238">
        <f t="shared" si="146"/>
        <v>0.5370620167860799</v>
      </c>
      <c r="AM238">
        <f t="shared" si="146"/>
        <v>0.30229946530194479</v>
      </c>
      <c r="AN238">
        <f t="shared" si="146"/>
        <v>0.44210438689866949</v>
      </c>
      <c r="AO238">
        <f t="shared" si="146"/>
        <v>0.54117106120777891</v>
      </c>
      <c r="AP238">
        <f t="shared" si="146"/>
        <v>68.206985883316293</v>
      </c>
    </row>
    <row r="239" spans="1:42" customFormat="1">
      <c r="A239" s="12">
        <v>211</v>
      </c>
      <c r="B239" s="10" t="s">
        <v>139</v>
      </c>
      <c r="C239" s="12" t="s">
        <v>287</v>
      </c>
      <c r="D239" s="12">
        <v>3</v>
      </c>
      <c r="E239" s="12">
        <v>2</v>
      </c>
      <c r="F239" s="14" t="s">
        <v>145</v>
      </c>
      <c r="G239" s="12" t="s">
        <v>148</v>
      </c>
      <c r="H239" s="83">
        <v>260.10000000000002</v>
      </c>
      <c r="I239" s="84">
        <v>32083.384729246336</v>
      </c>
      <c r="J239" s="10">
        <f>H239/H240</f>
        <v>0.7917808219178083</v>
      </c>
      <c r="K239" s="65">
        <v>2.3000000000000041E-2</v>
      </c>
      <c r="L239" s="66">
        <f t="shared" si="116"/>
        <v>4.8849999999999998</v>
      </c>
      <c r="M239" s="46">
        <v>8.1466518640000007</v>
      </c>
      <c r="N239" s="46">
        <v>0.31670668229999999</v>
      </c>
      <c r="O239" s="46">
        <v>10.22255891</v>
      </c>
      <c r="P239" s="46">
        <v>0.3024015619</v>
      </c>
      <c r="Q239" s="46">
        <v>1.0165952899999999</v>
      </c>
      <c r="R239" s="46">
        <v>0.57343696470000005</v>
      </c>
      <c r="S239" s="46">
        <v>0.1640619676</v>
      </c>
      <c r="T239" s="46">
        <v>0.35166344719999998</v>
      </c>
      <c r="U239" s="46">
        <v>0.84243410679999997</v>
      </c>
      <c r="V239" s="46">
        <v>102.29964769999999</v>
      </c>
      <c r="W239" s="10">
        <f t="shared" si="174"/>
        <v>0.16676871778915048</v>
      </c>
      <c r="X239" s="10">
        <f t="shared" si="174"/>
        <v>6.4832483582395089E-3</v>
      </c>
      <c r="Y239" s="10">
        <f t="shared" si="174"/>
        <v>0.20926425609007168</v>
      </c>
      <c r="Z239" s="10">
        <f t="shared" si="174"/>
        <v>6.1904106837256919E-3</v>
      </c>
      <c r="AA239" s="10">
        <f t="shared" si="174"/>
        <v>2.0810548413510748E-2</v>
      </c>
      <c r="AB239" s="10">
        <f t="shared" si="174"/>
        <v>1.1738730085977485E-2</v>
      </c>
      <c r="AC239" s="10">
        <f t="shared" si="174"/>
        <v>3.358484495394064E-3</v>
      </c>
      <c r="AD239" s="10">
        <f t="shared" si="174"/>
        <v>7.1988423172978508E-3</v>
      </c>
      <c r="AE239" s="10">
        <f t="shared" si="174"/>
        <v>1.7245324601842377E-2</v>
      </c>
      <c r="AF239" s="10">
        <f t="shared" si="174"/>
        <v>2.0941586018423748</v>
      </c>
      <c r="AG239">
        <f t="shared" si="148"/>
        <v>5.350504933632422</v>
      </c>
      <c r="AH239">
        <f t="shared" si="148"/>
        <v>0.20800455137265284</v>
      </c>
      <c r="AI239">
        <f t="shared" si="148"/>
        <v>6.7139056382172999</v>
      </c>
      <c r="AJ239">
        <f t="shared" si="148"/>
        <v>0.19860932759800823</v>
      </c>
      <c r="AK239">
        <f t="shared" si="148"/>
        <v>0.66767283117727227</v>
      </c>
      <c r="AL239">
        <f t="shared" si="146"/>
        <v>0.37661819358119458</v>
      </c>
      <c r="AM239">
        <f t="shared" si="146"/>
        <v>0.1077515501729365</v>
      </c>
      <c r="AN239">
        <f t="shared" si="146"/>
        <v>0.23096322767104618</v>
      </c>
      <c r="AO239">
        <f t="shared" si="146"/>
        <v>0.55328838398164593</v>
      </c>
      <c r="AP239">
        <f t="shared" si="146"/>
        <v>67.187696106969511</v>
      </c>
    </row>
    <row r="240" spans="1:42" customFormat="1">
      <c r="A240" s="12"/>
      <c r="B240" s="10" t="s">
        <v>139</v>
      </c>
      <c r="C240" s="12" t="s">
        <v>287</v>
      </c>
      <c r="D240" s="12">
        <v>3</v>
      </c>
      <c r="E240" s="12">
        <v>2</v>
      </c>
      <c r="F240" s="14" t="s">
        <v>145</v>
      </c>
      <c r="G240" s="41" t="s">
        <v>33</v>
      </c>
      <c r="H240" s="85">
        <f>SUM(H238:H239)</f>
        <v>328.5</v>
      </c>
      <c r="I240" s="86">
        <v>40520.537806833599</v>
      </c>
      <c r="J240" s="41"/>
      <c r="K240" s="65"/>
      <c r="L240" s="66"/>
      <c r="M240" s="42">
        <f t="shared" ref="M240:AF240" si="175">(M238*$J238)+(M239*$J239)</f>
        <v>8.0943149258301386</v>
      </c>
      <c r="N240" s="42">
        <f t="shared" si="175"/>
        <v>0.31336057131150691</v>
      </c>
      <c r="O240" s="42">
        <f t="shared" si="175"/>
        <v>9.5773817291013703</v>
      </c>
      <c r="P240" s="42">
        <f t="shared" si="175"/>
        <v>0.29826942401397266</v>
      </c>
      <c r="Q240" s="42">
        <f t="shared" si="175"/>
        <v>0.81479601764931509</v>
      </c>
      <c r="R240" s="42">
        <f t="shared" si="175"/>
        <v>0.54508189093232884</v>
      </c>
      <c r="S240" s="42">
        <f t="shared" si="175"/>
        <v>0.1811484709161644</v>
      </c>
      <c r="T240" s="42">
        <f t="shared" si="175"/>
        <v>0.35338816992000005</v>
      </c>
      <c r="U240" s="42">
        <f t="shared" si="175"/>
        <v>0.75876525542246576</v>
      </c>
      <c r="V240" s="42">
        <f t="shared" si="175"/>
        <v>92.561696205863015</v>
      </c>
      <c r="W240" s="42">
        <f t="shared" si="175"/>
        <v>0.16569733727390254</v>
      </c>
      <c r="X240" s="42">
        <f t="shared" si="175"/>
        <v>6.4147506921495775E-3</v>
      </c>
      <c r="Y240" s="42">
        <f t="shared" si="175"/>
        <v>0.19605694430094928</v>
      </c>
      <c r="Z240" s="42">
        <f t="shared" si="175"/>
        <v>6.1058223953730333E-3</v>
      </c>
      <c r="AA240" s="42">
        <f t="shared" si="175"/>
        <v>1.6679550003056605E-2</v>
      </c>
      <c r="AB240" s="42">
        <f t="shared" si="175"/>
        <v>1.1158278217652588E-2</v>
      </c>
      <c r="AC240" s="42">
        <f t="shared" si="175"/>
        <v>3.7082593841589444E-3</v>
      </c>
      <c r="AD240" s="42">
        <f t="shared" si="175"/>
        <v>7.2341488212896632E-3</v>
      </c>
      <c r="AE240" s="42">
        <f t="shared" si="175"/>
        <v>1.5532553846928678E-2</v>
      </c>
      <c r="AF240" s="42">
        <f t="shared" si="175"/>
        <v>1.8948146613278001</v>
      </c>
      <c r="AG240">
        <f t="shared" si="148"/>
        <v>6.7141452194988256</v>
      </c>
      <c r="AH240">
        <f t="shared" si="148"/>
        <v>0.25992914794265898</v>
      </c>
      <c r="AI240">
        <f t="shared" si="148"/>
        <v>7.9443328238388844</v>
      </c>
      <c r="AJ240">
        <f t="shared" si="148"/>
        <v>0.24741120721352428</v>
      </c>
      <c r="AK240">
        <f t="shared" si="148"/>
        <v>0.67586433649982669</v>
      </c>
      <c r="AL240">
        <f t="shared" si="146"/>
        <v>0.45213943437755949</v>
      </c>
      <c r="AM240">
        <f t="shared" si="146"/>
        <v>0.15026066457335799</v>
      </c>
      <c r="AN240">
        <f t="shared" si="146"/>
        <v>0.29313160081332851</v>
      </c>
      <c r="AO240">
        <f t="shared" si="146"/>
        <v>0.62938743539115216</v>
      </c>
      <c r="AP240">
        <f t="shared" si="146"/>
        <v>76.778909121275717</v>
      </c>
    </row>
    <row r="241" spans="1:42" customFormat="1">
      <c r="A241" s="12">
        <v>216</v>
      </c>
      <c r="B241" s="10" t="s">
        <v>139</v>
      </c>
      <c r="C241" s="12" t="s">
        <v>287</v>
      </c>
      <c r="D241" s="12">
        <v>3</v>
      </c>
      <c r="E241" s="12">
        <v>2</v>
      </c>
      <c r="F241" s="12" t="s">
        <v>150</v>
      </c>
      <c r="G241" s="44" t="s">
        <v>141</v>
      </c>
      <c r="H241" s="83">
        <v>109.5</v>
      </c>
      <c r="I241" s="84">
        <v>96052.631578947374</v>
      </c>
      <c r="J241" s="10">
        <f>H241/H243</f>
        <v>0.14553429027113238</v>
      </c>
      <c r="K241" s="65">
        <v>1.2000000000000099E-2</v>
      </c>
      <c r="L241" s="66">
        <f t="shared" si="116"/>
        <v>4.9399999999999995</v>
      </c>
      <c r="M241" s="46">
        <v>5.2459640910000003</v>
      </c>
      <c r="N241" s="46">
        <v>0.40537621460000001</v>
      </c>
      <c r="O241" s="46">
        <v>4.4011902489999999</v>
      </c>
      <c r="P241" s="46">
        <v>0.49453879979999998</v>
      </c>
      <c r="Q241" s="46">
        <v>1.0917076020000001</v>
      </c>
      <c r="R241" s="46">
        <v>0.41233065660000001</v>
      </c>
      <c r="S241" s="46">
        <v>0.20503081640000001</v>
      </c>
      <c r="T241" s="46">
        <v>0.60095730260000002</v>
      </c>
      <c r="U241" s="46">
        <v>2.0331127790000001</v>
      </c>
      <c r="V241" s="46">
        <v>27.093679900000001</v>
      </c>
      <c r="W241" s="10">
        <f t="shared" ref="W241:AF242" si="176">M241*0.1/$L241</f>
        <v>0.10619360508097168</v>
      </c>
      <c r="X241" s="10">
        <f t="shared" si="176"/>
        <v>8.2059962469635643E-3</v>
      </c>
      <c r="Y241" s="10">
        <f t="shared" si="176"/>
        <v>8.9092920020242924E-2</v>
      </c>
      <c r="Z241" s="10">
        <f t="shared" si="176"/>
        <v>1.0010906878542511E-2</v>
      </c>
      <c r="AA241" s="10">
        <f t="shared" si="176"/>
        <v>2.2099344170040489E-2</v>
      </c>
      <c r="AB241" s="10">
        <f t="shared" si="176"/>
        <v>8.3467744251012159E-3</v>
      </c>
      <c r="AC241" s="10">
        <f t="shared" si="176"/>
        <v>4.150421384615386E-3</v>
      </c>
      <c r="AD241" s="10">
        <f t="shared" si="176"/>
        <v>1.2165127582995955E-2</v>
      </c>
      <c r="AE241" s="10">
        <f t="shared" si="176"/>
        <v>4.1156129129554665E-2</v>
      </c>
      <c r="AF241" s="10">
        <f t="shared" si="176"/>
        <v>0.54845505870445355</v>
      </c>
      <c r="AG241">
        <f t="shared" si="148"/>
        <v>10.200175224882807</v>
      </c>
      <c r="AH241">
        <f t="shared" si="148"/>
        <v>0.78820753424781609</v>
      </c>
      <c r="AI241">
        <f t="shared" si="148"/>
        <v>8.5576094229970181</v>
      </c>
      <c r="AJ241">
        <f t="shared" si="148"/>
        <v>0.96157395017579395</v>
      </c>
      <c r="AK241">
        <f t="shared" si="148"/>
        <v>2.1227001637012575</v>
      </c>
      <c r="AL241">
        <f t="shared" si="146"/>
        <v>0.80172964872682739</v>
      </c>
      <c r="AM241">
        <f t="shared" si="146"/>
        <v>0.39865889615384631</v>
      </c>
      <c r="AN241">
        <f t="shared" si="146"/>
        <v>1.1684925178404009</v>
      </c>
      <c r="AO241">
        <f t="shared" si="146"/>
        <v>3.9531545084966981</v>
      </c>
      <c r="AP241">
        <f t="shared" si="146"/>
        <v>52.680551691348832</v>
      </c>
    </row>
    <row r="242" spans="1:42" customFormat="1">
      <c r="A242" s="12">
        <v>203</v>
      </c>
      <c r="B242" s="10" t="s">
        <v>139</v>
      </c>
      <c r="C242" s="12" t="s">
        <v>287</v>
      </c>
      <c r="D242" s="12">
        <v>3</v>
      </c>
      <c r="E242" s="12">
        <v>2</v>
      </c>
      <c r="F242" s="12" t="s">
        <v>150</v>
      </c>
      <c r="G242" s="12" t="s">
        <v>148</v>
      </c>
      <c r="H242" s="83">
        <v>642.9</v>
      </c>
      <c r="I242" s="84">
        <v>79301.837917848767</v>
      </c>
      <c r="J242" s="10">
        <f>H242/H243</f>
        <v>0.8544657097288676</v>
      </c>
      <c r="K242" s="65">
        <v>1.2000000000000099E-2</v>
      </c>
      <c r="L242" s="66">
        <f t="shared" si="116"/>
        <v>4.9399999999999995</v>
      </c>
      <c r="M242" s="46">
        <v>4.3685027080000003</v>
      </c>
      <c r="N242" s="46">
        <v>0.32326330279999999</v>
      </c>
      <c r="O242" s="46">
        <v>7.6567341349999998</v>
      </c>
      <c r="P242" s="46">
        <v>0.55838292300000003</v>
      </c>
      <c r="Q242" s="46">
        <v>0.98405596900000003</v>
      </c>
      <c r="R242" s="46">
        <v>0.63286595369999998</v>
      </c>
      <c r="S242" s="46">
        <v>0.14584618020000001</v>
      </c>
      <c r="T242" s="46">
        <v>0.60053361660000004</v>
      </c>
      <c r="U242" s="46">
        <v>2.4364628189999999</v>
      </c>
      <c r="V242" s="46">
        <v>29.81231099</v>
      </c>
      <c r="W242" s="10">
        <f t="shared" si="176"/>
        <v>8.8431228906882611E-2</v>
      </c>
      <c r="X242" s="10">
        <f t="shared" si="176"/>
        <v>6.5437915546558718E-3</v>
      </c>
      <c r="Y242" s="10">
        <f t="shared" si="176"/>
        <v>0.15499461811740894</v>
      </c>
      <c r="Z242" s="10">
        <f t="shared" si="176"/>
        <v>1.1303298036437251E-2</v>
      </c>
      <c r="AA242" s="10">
        <f t="shared" si="176"/>
        <v>1.9920161315789477E-2</v>
      </c>
      <c r="AB242" s="10">
        <f t="shared" si="176"/>
        <v>1.2811051694331986E-2</v>
      </c>
      <c r="AC242" s="10">
        <f t="shared" si="176"/>
        <v>2.9523518259109319E-3</v>
      </c>
      <c r="AD242" s="10">
        <f t="shared" si="176"/>
        <v>1.2156550943319841E-2</v>
      </c>
      <c r="AE242" s="10">
        <f t="shared" si="176"/>
        <v>4.932110969635628E-2</v>
      </c>
      <c r="AF242" s="10">
        <f t="shared" si="176"/>
        <v>0.60348807672064786</v>
      </c>
      <c r="AG242">
        <f t="shared" si="148"/>
        <v>7.0127589816497879</v>
      </c>
      <c r="AH242">
        <f t="shared" si="148"/>
        <v>0.51893469723550756</v>
      </c>
      <c r="AI242">
        <f t="shared" si="148"/>
        <v>12.29135808408563</v>
      </c>
      <c r="AJ242">
        <f t="shared" si="148"/>
        <v>0.89637230882268515</v>
      </c>
      <c r="AK242">
        <f t="shared" si="148"/>
        <v>1.5797054039621381</v>
      </c>
      <c r="AL242">
        <f t="shared" si="146"/>
        <v>1.0159399450210971</v>
      </c>
      <c r="AM242">
        <f t="shared" si="146"/>
        <v>0.23412692597485357</v>
      </c>
      <c r="AN242">
        <f t="shared" si="146"/>
        <v>0.96403683254722161</v>
      </c>
      <c r="AO242">
        <f t="shared" si="146"/>
        <v>3.9112546470688847</v>
      </c>
      <c r="AP242">
        <f t="shared" si="146"/>
        <v>47.8577136454551</v>
      </c>
    </row>
    <row r="243" spans="1:42" customFormat="1">
      <c r="A243" s="12"/>
      <c r="B243" s="10" t="s">
        <v>139</v>
      </c>
      <c r="C243" s="12" t="s">
        <v>287</v>
      </c>
      <c r="D243" s="12">
        <v>3</v>
      </c>
      <c r="E243" s="12">
        <v>2</v>
      </c>
      <c r="F243" s="12" t="s">
        <v>150</v>
      </c>
      <c r="G243" s="41" t="s">
        <v>33</v>
      </c>
      <c r="H243" s="85">
        <f>SUM(H241:H242)</f>
        <v>752.4</v>
      </c>
      <c r="I243" s="86">
        <v>92808.683853459981</v>
      </c>
      <c r="J243" s="41"/>
      <c r="K243" s="65"/>
      <c r="L243" s="66"/>
      <c r="M243" s="42">
        <f t="shared" ref="M243:AF243" si="177">(M241*$J241)+(M242*$J242)</f>
        <v>4.4962034276152316</v>
      </c>
      <c r="N243" s="42">
        <f t="shared" si="177"/>
        <v>0.33521354714090906</v>
      </c>
      <c r="O243" s="42">
        <f t="shared" si="177"/>
        <v>7.1829408661044649</v>
      </c>
      <c r="P243" s="42">
        <f t="shared" si="177"/>
        <v>0.54909141384210525</v>
      </c>
      <c r="Q243" s="42">
        <f t="shared" si="177"/>
        <v>0.99972297300518342</v>
      </c>
      <c r="R243" s="42">
        <f t="shared" si="177"/>
        <v>0.60077050575681812</v>
      </c>
      <c r="S243" s="42">
        <f t="shared" si="177"/>
        <v>0.15445957422432216</v>
      </c>
      <c r="T243" s="42">
        <f t="shared" si="177"/>
        <v>0.60059527744130792</v>
      </c>
      <c r="U243" s="42">
        <f t="shared" si="177"/>
        <v>2.3777615571977671</v>
      </c>
      <c r="V243" s="42">
        <f t="shared" si="177"/>
        <v>29.416656943807816</v>
      </c>
      <c r="W243" s="42">
        <f t="shared" si="177"/>
        <v>9.1016263716907533E-2</v>
      </c>
      <c r="X243" s="42">
        <f t="shared" si="177"/>
        <v>6.7856993348362179E-3</v>
      </c>
      <c r="Y243" s="42">
        <f t="shared" si="177"/>
        <v>0.14540366125717546</v>
      </c>
      <c r="Z243" s="42">
        <f t="shared" si="177"/>
        <v>1.1115210806520353E-2</v>
      </c>
      <c r="AA243" s="42">
        <f t="shared" si="177"/>
        <v>2.0237307145853919E-2</v>
      </c>
      <c r="AB243" s="42">
        <f t="shared" si="177"/>
        <v>1.2161346270380936E-2</v>
      </c>
      <c r="AC243" s="42">
        <f t="shared" si="177"/>
        <v>3.1267120288324332E-3</v>
      </c>
      <c r="AD243" s="42">
        <f t="shared" si="177"/>
        <v>1.2157799138488015E-2</v>
      </c>
      <c r="AE243" s="42">
        <f t="shared" si="177"/>
        <v>4.8132825044489215E-2</v>
      </c>
      <c r="AF243" s="42">
        <f t="shared" si="177"/>
        <v>0.59547888550218253</v>
      </c>
      <c r="AG243">
        <f t="shared" si="148"/>
        <v>8.4470996448256113</v>
      </c>
      <c r="AH243">
        <f t="shared" si="148"/>
        <v>0.62977182429144818</v>
      </c>
      <c r="AI243">
        <f t="shared" si="148"/>
        <v>13.494722428752786</v>
      </c>
      <c r="AJ243">
        <f t="shared" si="148"/>
        <v>1.0315880857069093</v>
      </c>
      <c r="AK243">
        <f t="shared" si="148"/>
        <v>1.8781978409449229</v>
      </c>
      <c r="AL243">
        <f t="shared" si="146"/>
        <v>1.1286785412402389</v>
      </c>
      <c r="AM243">
        <f t="shared" si="146"/>
        <v>0.29018602818471978</v>
      </c>
      <c r="AN243">
        <f t="shared" si="146"/>
        <v>1.1283493365978021</v>
      </c>
      <c r="AO243">
        <f t="shared" si="146"/>
        <v>4.4671441425279008</v>
      </c>
      <c r="AP243">
        <f t="shared" si="146"/>
        <v>55.265611625982757</v>
      </c>
    </row>
    <row r="244" spans="1:42" customFormat="1">
      <c r="A244" s="12"/>
      <c r="B244" s="10" t="s">
        <v>139</v>
      </c>
      <c r="C244" s="12" t="s">
        <v>287</v>
      </c>
      <c r="D244" s="12">
        <v>3</v>
      </c>
      <c r="E244" s="12">
        <v>2</v>
      </c>
      <c r="F244" s="12" t="s">
        <v>151</v>
      </c>
      <c r="G244" s="12" t="s">
        <v>141</v>
      </c>
      <c r="H244" s="88">
        <v>107.70590999999999</v>
      </c>
      <c r="I244" s="16">
        <v>94478.868421052626</v>
      </c>
      <c r="J244" s="10">
        <f>H244/H246</f>
        <v>5.7547633411507135E-2</v>
      </c>
      <c r="K244" s="65">
        <v>5.0000000000000712E-3</v>
      </c>
      <c r="L244" s="66">
        <f t="shared" si="116"/>
        <v>4.9749999999999996</v>
      </c>
      <c r="M244" s="12">
        <v>1.9883237140000001</v>
      </c>
      <c r="N244" s="12">
        <v>0.52058210999999999</v>
      </c>
      <c r="O244" s="12">
        <v>1.0665465139999999</v>
      </c>
      <c r="P244" s="12">
        <v>0.14383681700000001</v>
      </c>
      <c r="Q244" s="12">
        <v>1.547969956</v>
      </c>
      <c r="R244" s="12">
        <v>5.7855946999999998E-2</v>
      </c>
      <c r="S244" s="12">
        <v>0.73002982299999997</v>
      </c>
      <c r="T244" s="12">
        <v>0.90240730300000005</v>
      </c>
      <c r="U244" s="12">
        <v>0.37655259899999999</v>
      </c>
      <c r="V244" s="12">
        <v>7.3395819040000001</v>
      </c>
      <c r="W244" s="10">
        <f t="shared" ref="W244:AF245" si="178">M244*0.1/$L244</f>
        <v>3.9966305809045234E-2</v>
      </c>
      <c r="X244" s="10">
        <f t="shared" si="178"/>
        <v>1.0463962010050253E-2</v>
      </c>
      <c r="Y244" s="10">
        <f t="shared" si="178"/>
        <v>2.143812088442211E-2</v>
      </c>
      <c r="Z244" s="10">
        <f t="shared" si="178"/>
        <v>2.891192301507538E-3</v>
      </c>
      <c r="AA244" s="10">
        <f t="shared" si="178"/>
        <v>3.1114973989949755E-2</v>
      </c>
      <c r="AB244" s="10">
        <f t="shared" si="178"/>
        <v>1.1629336080402012E-3</v>
      </c>
      <c r="AC244" s="10">
        <f t="shared" si="178"/>
        <v>1.4673966291457289E-2</v>
      </c>
      <c r="AD244" s="10">
        <f t="shared" si="178"/>
        <v>1.8138840261306539E-2</v>
      </c>
      <c r="AE244" s="10">
        <f t="shared" si="178"/>
        <v>7.5688964623115583E-3</v>
      </c>
      <c r="AF244" s="10">
        <f t="shared" si="178"/>
        <v>0.1475292845025126</v>
      </c>
      <c r="AG244">
        <f t="shared" si="148"/>
        <v>3.7759713478083357</v>
      </c>
      <c r="AH244">
        <f t="shared" si="148"/>
        <v>0.98862328991043114</v>
      </c>
      <c r="AI244">
        <f t="shared" si="148"/>
        <v>2.0254494022339369</v>
      </c>
      <c r="AJ244">
        <f t="shared" si="148"/>
        <v>0.27315657703409102</v>
      </c>
      <c r="AK244">
        <f t="shared" si="148"/>
        <v>2.9397075335209379</v>
      </c>
      <c r="AL244">
        <f t="shared" si="146"/>
        <v>0.10987265133645016</v>
      </c>
      <c r="AM244">
        <f t="shared" si="146"/>
        <v>1.3863797304655547</v>
      </c>
      <c r="AN244">
        <f t="shared" si="146"/>
        <v>1.7137371023584724</v>
      </c>
      <c r="AO244">
        <f t="shared" si="146"/>
        <v>0.71510077295530439</v>
      </c>
      <c r="AP244">
        <f t="shared" si="146"/>
        <v>13.938399858764926</v>
      </c>
    </row>
    <row r="245" spans="1:42" customFormat="1">
      <c r="A245" s="12">
        <v>224</v>
      </c>
      <c r="B245" s="10" t="s">
        <v>139</v>
      </c>
      <c r="C245" s="12" t="s">
        <v>287</v>
      </c>
      <c r="D245" s="12">
        <v>3</v>
      </c>
      <c r="E245" s="12">
        <v>2</v>
      </c>
      <c r="F245" s="12" t="s">
        <v>151</v>
      </c>
      <c r="G245" s="12" t="s">
        <v>148</v>
      </c>
      <c r="H245" s="88">
        <v>1763.8899074999995</v>
      </c>
      <c r="I245" s="16">
        <v>217576.15733316881</v>
      </c>
      <c r="J245" s="10">
        <f>H245/H246</f>
        <v>0.94245236658849274</v>
      </c>
      <c r="K245" s="65">
        <v>5.0000000000000712E-3</v>
      </c>
      <c r="L245" s="66">
        <f t="shared" si="116"/>
        <v>4.9749999999999996</v>
      </c>
      <c r="M245" s="46">
        <v>3.9450389170000002</v>
      </c>
      <c r="N245" s="46">
        <v>0.57542933740000002</v>
      </c>
      <c r="O245" s="46">
        <v>6.8726610800000003</v>
      </c>
      <c r="P245" s="46">
        <v>1.4507302929999999</v>
      </c>
      <c r="Q245" s="46">
        <v>3.3502400269999999</v>
      </c>
      <c r="R245" s="46">
        <v>0.84281866689999996</v>
      </c>
      <c r="S245" s="46">
        <v>0.42380833839999998</v>
      </c>
      <c r="T245" s="46">
        <v>1.9714376849999999</v>
      </c>
      <c r="U245" s="46">
        <v>10.678385690000001</v>
      </c>
      <c r="V245" s="46">
        <v>52.710551260000003</v>
      </c>
      <c r="W245" s="10">
        <f t="shared" si="178"/>
        <v>7.9297264663316602E-2</v>
      </c>
      <c r="X245" s="10">
        <f t="shared" si="178"/>
        <v>1.1566418842211056E-2</v>
      </c>
      <c r="Y245" s="10">
        <f t="shared" si="178"/>
        <v>0.13814394130653268</v>
      </c>
      <c r="Z245" s="10">
        <f t="shared" si="178"/>
        <v>2.9160407899497486E-2</v>
      </c>
      <c r="AA245" s="10">
        <f t="shared" si="178"/>
        <v>6.7341508080402013E-2</v>
      </c>
      <c r="AB245" s="10">
        <f t="shared" si="178"/>
        <v>1.6941078731658291E-2</v>
      </c>
      <c r="AC245" s="10">
        <f t="shared" si="178"/>
        <v>8.5187605708542721E-3</v>
      </c>
      <c r="AD245" s="10">
        <f t="shared" si="178"/>
        <v>3.9626888140703524E-2</v>
      </c>
      <c r="AE245" s="10">
        <f t="shared" si="178"/>
        <v>0.21464091839195984</v>
      </c>
      <c r="AF245" s="10">
        <f t="shared" si="178"/>
        <v>1.0595085680402012</v>
      </c>
      <c r="AG245">
        <f t="shared" si="148"/>
        <v>17.253194132475699</v>
      </c>
      <c r="AH245">
        <f t="shared" si="148"/>
        <v>2.5165769657942412</v>
      </c>
      <c r="AI245">
        <f t="shared" si="148"/>
        <v>30.056827908334192</v>
      </c>
      <c r="AJ245">
        <f t="shared" si="148"/>
        <v>6.3446094970404436</v>
      </c>
      <c r="AK245">
        <f t="shared" si="148"/>
        <v>14.651906557154406</v>
      </c>
      <c r="AL245">
        <f t="shared" si="146"/>
        <v>3.6859748115128843</v>
      </c>
      <c r="AM245">
        <f t="shared" si="146"/>
        <v>1.8534791902477841</v>
      </c>
      <c r="AN245">
        <f t="shared" si="146"/>
        <v>8.6218660487255914</v>
      </c>
      <c r="AO245">
        <f t="shared" si="146"/>
        <v>46.700746230184897</v>
      </c>
      <c r="AP245">
        <f t="shared" si="146"/>
        <v>230.52380289575521</v>
      </c>
    </row>
    <row r="246" spans="1:42" customFormat="1">
      <c r="A246" s="12"/>
      <c r="B246" s="10" t="s">
        <v>139</v>
      </c>
      <c r="C246" s="12" t="s">
        <v>287</v>
      </c>
      <c r="D246" s="12">
        <v>3</v>
      </c>
      <c r="E246" s="12">
        <v>2</v>
      </c>
      <c r="F246" s="12" t="s">
        <v>151</v>
      </c>
      <c r="G246" s="41" t="s">
        <v>33</v>
      </c>
      <c r="H246" s="55">
        <v>1871.5958174999996</v>
      </c>
      <c r="I246" s="56">
        <v>230861.70192426295</v>
      </c>
      <c r="J246" s="66"/>
      <c r="K246" s="65"/>
      <c r="L246" s="66"/>
      <c r="M246" s="42">
        <f t="shared" ref="M246:AF246" si="179">(M244*$J244)+(M245*$J245)</f>
        <v>3.8324345878070329</v>
      </c>
      <c r="N246" s="42">
        <f t="shared" si="179"/>
        <v>0.5722730092639472</v>
      </c>
      <c r="O246" s="42">
        <f t="shared" si="179"/>
        <v>6.5385329274106194</v>
      </c>
      <c r="P246" s="42">
        <f t="shared" si="179"/>
        <v>1.3755216663352614</v>
      </c>
      <c r="Q246" s="42">
        <f t="shared" si="179"/>
        <v>3.2465236496455607</v>
      </c>
      <c r="R246" s="42">
        <f t="shared" si="179"/>
        <v>0.79764592005349511</v>
      </c>
      <c r="S246" s="42">
        <f t="shared" si="179"/>
        <v>0.4414306601384882</v>
      </c>
      <c r="T246" s="42">
        <f t="shared" si="179"/>
        <v>1.9099175164709004</v>
      </c>
      <c r="U246" s="42">
        <f t="shared" si="179"/>
        <v>10.085539575812597</v>
      </c>
      <c r="V246" s="42">
        <f t="shared" si="179"/>
        <v>50.099559347976182</v>
      </c>
      <c r="W246" s="42">
        <f t="shared" si="179"/>
        <v>7.7033861061447911E-2</v>
      </c>
      <c r="X246" s="42">
        <f t="shared" si="179"/>
        <v>1.1502975060581854E-2</v>
      </c>
      <c r="Y246" s="42">
        <f t="shared" si="179"/>
        <v>0.13142779753589187</v>
      </c>
      <c r="Z246" s="42">
        <f t="shared" si="179"/>
        <v>2.764867671025651E-2</v>
      </c>
      <c r="AA246" s="42">
        <f t="shared" si="179"/>
        <v>6.5256756776795183E-2</v>
      </c>
      <c r="AB246" s="42">
        <f t="shared" si="179"/>
        <v>1.6033083820170758E-2</v>
      </c>
      <c r="AC246" s="42">
        <f t="shared" si="179"/>
        <v>8.8729780932359451E-3</v>
      </c>
      <c r="AD246" s="42">
        <f t="shared" si="179"/>
        <v>3.8390301838611071E-2</v>
      </c>
      <c r="AE246" s="42">
        <f t="shared" si="179"/>
        <v>0.20272441358417284</v>
      </c>
      <c r="AF246" s="42">
        <f t="shared" si="179"/>
        <v>1.0070263185522852</v>
      </c>
      <c r="AG246">
        <f t="shared" si="148"/>
        <v>17.784168270443075</v>
      </c>
      <c r="AH246">
        <f t="shared" si="148"/>
        <v>2.6555963996782785</v>
      </c>
      <c r="AI246">
        <f t="shared" si="148"/>
        <v>30.341645019293448</v>
      </c>
      <c r="AJ246">
        <f t="shared" si="148"/>
        <v>6.3830205612835496</v>
      </c>
      <c r="AK246">
        <f t="shared" si="148"/>
        <v>15.065285931548615</v>
      </c>
      <c r="AL246">
        <f t="shared" si="146"/>
        <v>3.7014250178189845</v>
      </c>
      <c r="AM246">
        <f t="shared" si="146"/>
        <v>2.0484308237411519</v>
      </c>
      <c r="AN246">
        <f t="shared" si="146"/>
        <v>8.8628504198479128</v>
      </c>
      <c r="AO246">
        <f t="shared" si="146"/>
        <v>46.801303141640311</v>
      </c>
      <c r="AP246">
        <f t="shared" si="146"/>
        <v>232.48380978350554</v>
      </c>
    </row>
    <row r="247" spans="1:42" customFormat="1">
      <c r="A247" s="57">
        <v>202</v>
      </c>
      <c r="B247" s="57" t="s">
        <v>139</v>
      </c>
      <c r="C247" s="12" t="s">
        <v>287</v>
      </c>
      <c r="D247" s="57">
        <v>3</v>
      </c>
      <c r="E247" s="57">
        <v>2</v>
      </c>
      <c r="F247" s="57"/>
      <c r="G247" s="57" t="s">
        <v>152</v>
      </c>
      <c r="H247" s="70">
        <v>207</v>
      </c>
      <c r="I247" s="71">
        <v>25086.653509312935</v>
      </c>
      <c r="J247" s="57">
        <f>H247/H249</f>
        <v>0.82175466454942436</v>
      </c>
      <c r="K247" s="72">
        <v>1.3333333333333405E-2</v>
      </c>
      <c r="L247" s="73">
        <f t="shared" si="116"/>
        <v>4.9333333333333327</v>
      </c>
      <c r="M247" s="76">
        <v>7.5183454300000001</v>
      </c>
      <c r="N247" s="76">
        <v>0.37364500070000001</v>
      </c>
      <c r="O247" s="76">
        <v>5.3507437480000002</v>
      </c>
      <c r="P247" s="76">
        <v>0.49382390250000002</v>
      </c>
      <c r="Q247" s="76">
        <v>1.278856424</v>
      </c>
      <c r="R247" s="76">
        <v>0.2613804039</v>
      </c>
      <c r="S247" s="76">
        <v>0.50208633749999998</v>
      </c>
      <c r="T247" s="76">
        <v>0.63009174170000004</v>
      </c>
      <c r="U247" s="76">
        <v>0.7638443426</v>
      </c>
      <c r="V247" s="76">
        <v>56.132468889999998</v>
      </c>
      <c r="W247" s="57">
        <f t="shared" ref="W247:AF248" si="180">M247*0.1/$L247</f>
        <v>0.15239889385135139</v>
      </c>
      <c r="X247" s="57">
        <f t="shared" si="180"/>
        <v>7.5738851493243253E-3</v>
      </c>
      <c r="Y247" s="57">
        <f t="shared" si="180"/>
        <v>0.10846102191891895</v>
      </c>
      <c r="Z247" s="57">
        <f t="shared" si="180"/>
        <v>1.0009943969594598E-2</v>
      </c>
      <c r="AA247" s="57">
        <f t="shared" si="180"/>
        <v>2.5922765351351355E-2</v>
      </c>
      <c r="AB247" s="57">
        <f t="shared" si="180"/>
        <v>5.298251430405407E-3</v>
      </c>
      <c r="AC247" s="57">
        <f t="shared" si="180"/>
        <v>1.0177425760135137E-2</v>
      </c>
      <c r="AD247" s="57">
        <f t="shared" si="180"/>
        <v>1.2772129899324327E-2</v>
      </c>
      <c r="AE247" s="57">
        <f t="shared" si="180"/>
        <v>1.5483331268918923E-2</v>
      </c>
      <c r="AF247" s="57">
        <f t="shared" si="180"/>
        <v>1.1378203153378379</v>
      </c>
      <c r="AG247">
        <f t="shared" si="148"/>
        <v>3.8231782452514134</v>
      </c>
      <c r="AH247">
        <f t="shared" si="148"/>
        <v>0.19000343246043022</v>
      </c>
      <c r="AI247">
        <f t="shared" si="148"/>
        <v>2.720924076145915</v>
      </c>
      <c r="AJ247">
        <f t="shared" si="148"/>
        <v>0.25111599601285617</v>
      </c>
      <c r="AK247">
        <f t="shared" si="148"/>
        <v>0.65031543237257428</v>
      </c>
      <c r="AL247">
        <f t="shared" si="146"/>
        <v>0.13291539783980208</v>
      </c>
      <c r="AM247">
        <f t="shared" si="146"/>
        <v>0.25531755366126602</v>
      </c>
      <c r="AN247">
        <f t="shared" si="146"/>
        <v>0.32040999736028525</v>
      </c>
      <c r="AO247">
        <f t="shared" si="146"/>
        <v>0.38842496671327964</v>
      </c>
      <c r="AP247">
        <f t="shared" si="146"/>
        <v>28.54410400673752</v>
      </c>
    </row>
    <row r="248" spans="1:42" customFormat="1">
      <c r="A248" s="57"/>
      <c r="B248" s="57" t="s">
        <v>139</v>
      </c>
      <c r="C248" s="12" t="s">
        <v>287</v>
      </c>
      <c r="D248" s="57">
        <v>3</v>
      </c>
      <c r="E248" s="57">
        <v>2</v>
      </c>
      <c r="F248" s="57"/>
      <c r="G248" s="57" t="s">
        <v>153</v>
      </c>
      <c r="H248" s="70">
        <v>44.9</v>
      </c>
      <c r="I248" s="71">
        <v>5441.5011718268152</v>
      </c>
      <c r="J248" s="57">
        <f>H248/H249</f>
        <v>0.17824533545057561</v>
      </c>
      <c r="K248" s="72">
        <v>1.3333333333333405E-2</v>
      </c>
      <c r="L248" s="73">
        <f t="shared" si="116"/>
        <v>4.9333333333333327</v>
      </c>
      <c r="M248" s="57">
        <v>16.801316109999998</v>
      </c>
      <c r="N248" s="57">
        <v>0.91451077700000005</v>
      </c>
      <c r="O248" s="57">
        <v>26.737759709999999</v>
      </c>
      <c r="P248" s="57">
        <v>1.8599630760000001</v>
      </c>
      <c r="Q248" s="57">
        <v>2.1161482829999998</v>
      </c>
      <c r="R248" s="57">
        <v>0.782032332</v>
      </c>
      <c r="S248" s="57">
        <v>3.508744294</v>
      </c>
      <c r="T248" s="57">
        <v>0.74441377500000006</v>
      </c>
      <c r="U248" s="57">
        <v>6.1267856180000004</v>
      </c>
      <c r="V248" s="57">
        <v>262.37740330000003</v>
      </c>
      <c r="W248" s="57">
        <f t="shared" si="180"/>
        <v>0.34056721844594601</v>
      </c>
      <c r="X248" s="57">
        <f t="shared" si="180"/>
        <v>1.853738061486487E-2</v>
      </c>
      <c r="Y248" s="57">
        <f t="shared" si="180"/>
        <v>0.54198161574324333</v>
      </c>
      <c r="Z248" s="57">
        <f t="shared" si="180"/>
        <v>3.7701954243243255E-2</v>
      </c>
      <c r="AA248" s="57">
        <f t="shared" si="180"/>
        <v>4.2894897628378385E-2</v>
      </c>
      <c r="AB248" s="57">
        <f t="shared" si="180"/>
        <v>1.5852006729729733E-2</v>
      </c>
      <c r="AC248" s="57">
        <f t="shared" si="180"/>
        <v>7.1123195148648663E-2</v>
      </c>
      <c r="AD248" s="57">
        <f t="shared" si="180"/>
        <v>1.5089468412162165E-2</v>
      </c>
      <c r="AE248" s="57">
        <f t="shared" si="180"/>
        <v>0.1241916003648649</v>
      </c>
      <c r="AF248" s="57">
        <f t="shared" si="180"/>
        <v>5.3184608777027043</v>
      </c>
      <c r="AG248">
        <f t="shared" si="148"/>
        <v>1.8531969182594141</v>
      </c>
      <c r="AH248">
        <f t="shared" si="148"/>
        <v>0.10087117833838688</v>
      </c>
      <c r="AI248">
        <f t="shared" si="148"/>
        <v>2.9491935971754493</v>
      </c>
      <c r="AJ248">
        <f t="shared" si="148"/>
        <v>0.20515522819476914</v>
      </c>
      <c r="AK248">
        <f t="shared" si="148"/>
        <v>0.23341263571021226</v>
      </c>
      <c r="AL248">
        <f t="shared" si="146"/>
        <v>8.6258713195630901E-2</v>
      </c>
      <c r="AM248">
        <f t="shared" si="146"/>
        <v>0.38701694974543899</v>
      </c>
      <c r="AN248">
        <f t="shared" si="146"/>
        <v>8.2109360047024141E-2</v>
      </c>
      <c r="AO248">
        <f t="shared" si="146"/>
        <v>0.67578873891645996</v>
      </c>
      <c r="AP248">
        <f t="shared" si="146"/>
        <v>28.940411098334337</v>
      </c>
    </row>
    <row r="249" spans="1:42" customFormat="1">
      <c r="A249" s="57"/>
      <c r="B249" s="57" t="s">
        <v>139</v>
      </c>
      <c r="C249" s="12" t="s">
        <v>287</v>
      </c>
      <c r="D249" s="57">
        <v>3</v>
      </c>
      <c r="E249" s="57">
        <v>2</v>
      </c>
      <c r="F249" s="57"/>
      <c r="G249" s="60" t="s">
        <v>154</v>
      </c>
      <c r="H249" s="60">
        <f>H247+H248</f>
        <v>251.9</v>
      </c>
      <c r="I249" s="75">
        <v>30528.154681139753</v>
      </c>
      <c r="J249" s="57"/>
      <c r="K249" s="57"/>
      <c r="L249" s="57"/>
      <c r="M249" s="61">
        <f t="shared" ref="M249:AF249" si="181">(M247*$J247)+(M248*$J248)</f>
        <v>9.1729916528344582</v>
      </c>
      <c r="N249" s="61">
        <f t="shared" si="181"/>
        <v>0.47005180243032951</v>
      </c>
      <c r="O249" s="61">
        <f t="shared" si="181"/>
        <v>9.1628795824335043</v>
      </c>
      <c r="P249" s="61">
        <f t="shared" si="181"/>
        <v>0.73733183775267963</v>
      </c>
      <c r="Q249" s="61">
        <f t="shared" si="181"/>
        <v>1.4280997922774912</v>
      </c>
      <c r="R249" s="61">
        <f t="shared" si="181"/>
        <v>0.35418418147717345</v>
      </c>
      <c r="S249" s="61">
        <f t="shared" si="181"/>
        <v>1.0380090935414847</v>
      </c>
      <c r="T249" s="61">
        <f t="shared" si="181"/>
        <v>0.65046911087495041</v>
      </c>
      <c r="U249" s="61">
        <f t="shared" si="181"/>
        <v>1.7197636092354109</v>
      </c>
      <c r="V249" s="61">
        <f t="shared" si="181"/>
        <v>92.894666408892419</v>
      </c>
      <c r="W249" s="61">
        <f t="shared" si="181"/>
        <v>0.18593901998988771</v>
      </c>
      <c r="X249" s="61">
        <f t="shared" si="181"/>
        <v>9.5280770762904646E-3</v>
      </c>
      <c r="Y249" s="61">
        <f t="shared" si="181"/>
        <v>0.18573404558986839</v>
      </c>
      <c r="Z249" s="61">
        <f t="shared" si="181"/>
        <v>1.4945915630121889E-2</v>
      </c>
      <c r="AA249" s="61">
        <f t="shared" si="181"/>
        <v>2.8947968762381579E-2</v>
      </c>
      <c r="AB249" s="61">
        <f t="shared" si="181"/>
        <v>7.1794090839967612E-3</v>
      </c>
      <c r="AC249" s="61">
        <f t="shared" si="181"/>
        <v>2.1040724869084156E-2</v>
      </c>
      <c r="AD249" s="61">
        <f t="shared" si="181"/>
        <v>1.3185184679897644E-2</v>
      </c>
      <c r="AE249" s="61">
        <f t="shared" si="181"/>
        <v>3.4860073160177259E-2</v>
      </c>
      <c r="AF249" s="61">
        <f t="shared" si="181"/>
        <v>1.8829999947748466</v>
      </c>
      <c r="AG249">
        <f t="shared" si="148"/>
        <v>5.6763751635108282</v>
      </c>
      <c r="AH249">
        <f t="shared" si="148"/>
        <v>0.2908746107988171</v>
      </c>
      <c r="AI249">
        <f t="shared" si="148"/>
        <v>5.6701176733213652</v>
      </c>
      <c r="AJ249">
        <f t="shared" si="148"/>
        <v>0.45627122420762539</v>
      </c>
      <c r="AK249">
        <f t="shared" si="148"/>
        <v>0.88372806808278659</v>
      </c>
      <c r="AL249">
        <f t="shared" ref="AL249:AP278" si="182">AB249*$I249/1000</f>
        <v>0.21917411103543299</v>
      </c>
      <c r="AM249">
        <f t="shared" si="182"/>
        <v>0.64233450340670506</v>
      </c>
      <c r="AN249">
        <f t="shared" si="182"/>
        <v>0.40251935740730943</v>
      </c>
      <c r="AO249">
        <f t="shared" si="182"/>
        <v>1.0642137056297396</v>
      </c>
      <c r="AP249">
        <f t="shared" si="182"/>
        <v>57.484515105071864</v>
      </c>
    </row>
    <row r="250" spans="1:42" customFormat="1">
      <c r="A250" s="10">
        <v>47</v>
      </c>
      <c r="B250" s="10" t="s">
        <v>212</v>
      </c>
      <c r="C250" s="10"/>
      <c r="D250" s="10">
        <v>1</v>
      </c>
      <c r="E250" s="10"/>
      <c r="F250" s="10" t="s">
        <v>129</v>
      </c>
      <c r="G250" s="10" t="s">
        <v>283</v>
      </c>
      <c r="I250" s="16">
        <v>28898.391205647742</v>
      </c>
      <c r="J250" s="10"/>
      <c r="K250" s="54">
        <v>3.9000000000000055E-2</v>
      </c>
      <c r="L250" s="10">
        <f t="shared" ref="L250:L278" si="183">5-(5*K250)</f>
        <v>4.8049999999999997</v>
      </c>
      <c r="M250" s="10">
        <v>12.63</v>
      </c>
      <c r="N250" s="10">
        <v>2.2749999999999999</v>
      </c>
      <c r="O250" s="10">
        <v>21.98</v>
      </c>
      <c r="P250" s="10">
        <v>0.17799999999999999</v>
      </c>
      <c r="Q250" s="10">
        <v>5.883</v>
      </c>
      <c r="R250" s="10">
        <v>3.8860000000000001</v>
      </c>
      <c r="S250" s="10">
        <v>6.5179999999999998</v>
      </c>
      <c r="T250" s="10">
        <v>0.28199999999999997</v>
      </c>
      <c r="U250" s="10">
        <v>0.91200000000000003</v>
      </c>
      <c r="V250" s="10">
        <v>9.3450000000000005E-2</v>
      </c>
      <c r="W250" s="10">
        <f t="shared" ref="W250:AF275" si="184">M250*0.1/$L250</f>
        <v>0.26285119667013529</v>
      </c>
      <c r="X250" s="10">
        <f t="shared" si="184"/>
        <v>4.7346514047866807E-2</v>
      </c>
      <c r="Y250" s="10">
        <f t="shared" si="184"/>
        <v>0.45744016649323621</v>
      </c>
      <c r="Z250" s="10">
        <f t="shared" si="184"/>
        <v>3.7044745057232052E-3</v>
      </c>
      <c r="AA250" s="10">
        <f t="shared" si="184"/>
        <v>0.12243496357960459</v>
      </c>
      <c r="AB250" s="10">
        <f t="shared" si="184"/>
        <v>8.0874089490114487E-2</v>
      </c>
      <c r="AC250" s="10">
        <f t="shared" si="184"/>
        <v>0.13565036420395424</v>
      </c>
      <c r="AD250" s="10">
        <f t="shared" si="184"/>
        <v>5.8688865764828305E-3</v>
      </c>
      <c r="AE250" s="10">
        <f t="shared" si="184"/>
        <v>1.8980228928199793E-2</v>
      </c>
      <c r="AF250" s="10">
        <f t="shared" si="184"/>
        <v>1.9448491155046829E-3</v>
      </c>
      <c r="AG250">
        <f t="shared" ref="AG250:AK278" si="185">W250*$I250/1000</f>
        <v>7.595976710246223</v>
      </c>
      <c r="AH250">
        <f t="shared" si="185"/>
        <v>1.3682380851789515</v>
      </c>
      <c r="AI250">
        <f t="shared" si="185"/>
        <v>13.219284884498176</v>
      </c>
      <c r="AJ250">
        <f t="shared" si="185"/>
        <v>0.10705335347773774</v>
      </c>
      <c r="AK250">
        <f t="shared" si="185"/>
        <v>3.538173474772647</v>
      </c>
      <c r="AL250">
        <f t="shared" si="182"/>
        <v>2.337131076485893</v>
      </c>
      <c r="AM250">
        <f t="shared" si="182"/>
        <v>3.9200772919544642</v>
      </c>
      <c r="AN250">
        <f t="shared" si="182"/>
        <v>0.16960138022877552</v>
      </c>
      <c r="AO250">
        <f t="shared" si="182"/>
        <v>0.54849808073986983</v>
      </c>
      <c r="AP250">
        <f t="shared" si="182"/>
        <v>5.6203010575812312E-2</v>
      </c>
    </row>
    <row r="251" spans="1:42" customFormat="1">
      <c r="A251" s="10">
        <v>48</v>
      </c>
      <c r="B251" s="10" t="s">
        <v>212</v>
      </c>
      <c r="C251" s="10"/>
      <c r="D251" s="10">
        <v>1</v>
      </c>
      <c r="E251" s="10"/>
      <c r="F251" s="11" t="s">
        <v>217</v>
      </c>
      <c r="G251" s="10" t="s">
        <v>284</v>
      </c>
      <c r="I251" s="16">
        <v>144338.97539171312</v>
      </c>
      <c r="J251" s="10"/>
      <c r="K251" s="54">
        <v>1.4000000000000058E-2</v>
      </c>
      <c r="L251" s="10">
        <f t="shared" si="183"/>
        <v>4.93</v>
      </c>
      <c r="M251" s="10">
        <v>13.42</v>
      </c>
      <c r="N251" s="10">
        <v>7.8470000000000004</v>
      </c>
      <c r="O251" s="10">
        <v>8.5399999999999991</v>
      </c>
      <c r="P251" s="10">
        <v>0.312</v>
      </c>
      <c r="Q251" s="10">
        <v>2.1190000000000002</v>
      </c>
      <c r="R251" s="10">
        <v>1.7749999999999999</v>
      </c>
      <c r="S251" s="10">
        <v>4.0330000000000004</v>
      </c>
      <c r="T251" s="10">
        <v>0.222</v>
      </c>
      <c r="U251" s="10">
        <v>1.0960000000000001</v>
      </c>
      <c r="V251" s="10">
        <v>4.1619999999999997E-2</v>
      </c>
      <c r="W251" s="10">
        <f t="shared" si="184"/>
        <v>0.27221095334685602</v>
      </c>
      <c r="X251" s="10">
        <f t="shared" si="184"/>
        <v>0.15916835699797163</v>
      </c>
      <c r="Y251" s="10">
        <f t="shared" si="184"/>
        <v>0.17322515212981746</v>
      </c>
      <c r="Z251" s="10">
        <f t="shared" si="184"/>
        <v>6.3286004056795136E-3</v>
      </c>
      <c r="AA251" s="10">
        <f t="shared" si="184"/>
        <v>4.2981744421906706E-2</v>
      </c>
      <c r="AB251" s="10">
        <f t="shared" si="184"/>
        <v>3.6004056795131849E-2</v>
      </c>
      <c r="AC251" s="10">
        <f t="shared" si="184"/>
        <v>8.1805273833671407E-2</v>
      </c>
      <c r="AD251" s="10">
        <f t="shared" si="184"/>
        <v>4.5030425963488848E-3</v>
      </c>
      <c r="AE251" s="10">
        <f t="shared" si="184"/>
        <v>2.2231237322515217E-2</v>
      </c>
      <c r="AF251" s="10">
        <f t="shared" si="184"/>
        <v>8.4421906693711969E-4</v>
      </c>
      <c r="AG251">
        <f t="shared" si="185"/>
        <v>39.290650096486623</v>
      </c>
      <c r="AH251">
        <f t="shared" si="185"/>
        <v>22.974197563869634</v>
      </c>
      <c r="AI251">
        <f t="shared" si="185"/>
        <v>25.003140970491483</v>
      </c>
      <c r="AJ251">
        <f t="shared" si="185"/>
        <v>0.91346369821936091</v>
      </c>
      <c r="AK251">
        <f t="shared" si="185"/>
        <v>6.2039409504064942</v>
      </c>
      <c r="AL251">
        <f t="shared" si="182"/>
        <v>5.1967886677543778</v>
      </c>
      <c r="AM251">
        <f t="shared" si="182"/>
        <v>11.807689406790651</v>
      </c>
      <c r="AN251">
        <f t="shared" si="182"/>
        <v>0.64996455450223767</v>
      </c>
      <c r="AO251">
        <f t="shared" si="182"/>
        <v>3.2088340168218576</v>
      </c>
      <c r="AP251">
        <f t="shared" si="182"/>
        <v>0.12185371512785192</v>
      </c>
    </row>
    <row r="252" spans="1:42" customFormat="1">
      <c r="A252" s="10">
        <v>49</v>
      </c>
      <c r="B252" s="10" t="s">
        <v>212</v>
      </c>
      <c r="C252" s="10"/>
      <c r="D252" s="10">
        <v>1</v>
      </c>
      <c r="E252" s="10"/>
      <c r="F252" s="10" t="s">
        <v>65</v>
      </c>
      <c r="G252" s="10" t="s">
        <v>283</v>
      </c>
      <c r="I252" s="16">
        <v>122071.21483474161</v>
      </c>
      <c r="J252" s="10"/>
      <c r="K252" s="54">
        <v>1.1000000000000121E-2</v>
      </c>
      <c r="L252" s="10">
        <f t="shared" si="183"/>
        <v>4.9449999999999994</v>
      </c>
      <c r="M252" s="10">
        <v>14.75</v>
      </c>
      <c r="N252" s="10">
        <v>1.196</v>
      </c>
      <c r="O252" s="10">
        <v>11.38</v>
      </c>
      <c r="P252" s="10">
        <v>0.71299999999999997</v>
      </c>
      <c r="Q252" s="10">
        <v>1.595</v>
      </c>
      <c r="R252" s="10">
        <v>3.073</v>
      </c>
      <c r="S252" s="10">
        <v>0.45400000000000001</v>
      </c>
      <c r="T252" s="10">
        <v>0.26</v>
      </c>
      <c r="U252" s="10">
        <v>2.29</v>
      </c>
      <c r="V252" s="10">
        <v>5.9959999999999999E-2</v>
      </c>
      <c r="W252" s="10">
        <f t="shared" si="184"/>
        <v>0.29828109201213354</v>
      </c>
      <c r="X252" s="10">
        <f t="shared" si="184"/>
        <v>2.4186046511627909E-2</v>
      </c>
      <c r="Y252" s="10">
        <f t="shared" si="184"/>
        <v>0.23013144590495455</v>
      </c>
      <c r="Z252" s="10">
        <f t="shared" si="184"/>
        <v>1.4418604651162794E-2</v>
      </c>
      <c r="AA252" s="10">
        <f t="shared" si="184"/>
        <v>3.2254802831142571E-2</v>
      </c>
      <c r="AB252" s="10">
        <f t="shared" si="184"/>
        <v>6.2143579373104156E-2</v>
      </c>
      <c r="AC252" s="10">
        <f t="shared" si="184"/>
        <v>9.1809908998988898E-3</v>
      </c>
      <c r="AD252" s="10">
        <f t="shared" si="184"/>
        <v>5.2578361981799812E-3</v>
      </c>
      <c r="AE252" s="10">
        <f t="shared" si="184"/>
        <v>4.6309403437815984E-2</v>
      </c>
      <c r="AF252" s="10">
        <f t="shared" si="184"/>
        <v>1.2125379170879679E-3</v>
      </c>
      <c r="AG252">
        <f t="shared" si="185"/>
        <v>36.41153526415448</v>
      </c>
      <c r="AH252">
        <f t="shared" si="185"/>
        <v>2.952420079723983</v>
      </c>
      <c r="AI252">
        <f t="shared" si="185"/>
        <v>28.092425173293424</v>
      </c>
      <c r="AJ252">
        <f t="shared" si="185"/>
        <v>1.7600965859892979</v>
      </c>
      <c r="AK252">
        <f t="shared" si="185"/>
        <v>3.9373829658526365</v>
      </c>
      <c r="AL252">
        <f t="shared" si="182"/>
        <v>7.5859422282540141</v>
      </c>
      <c r="AM252">
        <f t="shared" si="182"/>
        <v>1.120734712537365</v>
      </c>
      <c r="AN252">
        <f t="shared" si="182"/>
        <v>0.64183045211390954</v>
      </c>
      <c r="AO252">
        <f t="shared" si="182"/>
        <v>5.653045135926356</v>
      </c>
      <c r="AP252">
        <f t="shared" si="182"/>
        <v>0.14801597657211546</v>
      </c>
    </row>
    <row r="253" spans="1:42" customFormat="1">
      <c r="A253" s="10">
        <v>50</v>
      </c>
      <c r="B253" s="10" t="s">
        <v>212</v>
      </c>
      <c r="C253" s="10"/>
      <c r="D253" s="10">
        <v>2</v>
      </c>
      <c r="E253" s="10"/>
      <c r="F253" s="10" t="s">
        <v>129</v>
      </c>
      <c r="G253" s="10" t="s">
        <v>283</v>
      </c>
      <c r="I253" s="16">
        <v>44753.659845126997</v>
      </c>
      <c r="J253" s="10"/>
      <c r="K253" s="54">
        <v>4.3000000000000149E-2</v>
      </c>
      <c r="L253" s="10">
        <f t="shared" si="183"/>
        <v>4.7849999999999993</v>
      </c>
      <c r="M253" s="10">
        <v>12.7</v>
      </c>
      <c r="N253" s="10">
        <v>3.2789999999999999</v>
      </c>
      <c r="O253" s="10">
        <v>26.83</v>
      </c>
      <c r="P253" s="10">
        <v>0.34599999999999997</v>
      </c>
      <c r="Q253" s="10">
        <v>7.9370000000000003</v>
      </c>
      <c r="R253" s="10">
        <v>4.3310000000000004</v>
      </c>
      <c r="S253" s="10">
        <v>8.1720000000000006</v>
      </c>
      <c r="T253" s="10">
        <v>0.21299999999999999</v>
      </c>
      <c r="U253" s="10">
        <v>1.4990000000000001</v>
      </c>
      <c r="V253" s="10">
        <v>0.1176</v>
      </c>
      <c r="W253" s="10">
        <f t="shared" si="184"/>
        <v>0.2654127481713689</v>
      </c>
      <c r="X253" s="10">
        <f t="shared" si="184"/>
        <v>6.8526645768025099E-2</v>
      </c>
      <c r="Y253" s="10">
        <f t="shared" si="184"/>
        <v>0.56071055381400214</v>
      </c>
      <c r="Z253" s="10">
        <f t="shared" si="184"/>
        <v>7.2309299895506798E-3</v>
      </c>
      <c r="AA253" s="10">
        <f t="shared" si="184"/>
        <v>0.16587251828631144</v>
      </c>
      <c r="AB253" s="10">
        <f t="shared" si="184"/>
        <v>9.0512016718913291E-2</v>
      </c>
      <c r="AC253" s="10">
        <f t="shared" si="184"/>
        <v>0.17078369905956117</v>
      </c>
      <c r="AD253" s="10">
        <f t="shared" si="184"/>
        <v>4.4514106583072102E-3</v>
      </c>
      <c r="AE253" s="10">
        <f t="shared" si="184"/>
        <v>3.1327063740856857E-2</v>
      </c>
      <c r="AF253" s="10">
        <f t="shared" si="184"/>
        <v>2.4576802507836992E-3</v>
      </c>
      <c r="AG253">
        <f t="shared" si="185"/>
        <v>11.878191850221796</v>
      </c>
      <c r="AH253">
        <f t="shared" si="185"/>
        <v>3.0668181950297067</v>
      </c>
      <c r="AI253">
        <f t="shared" si="185"/>
        <v>25.093849396964625</v>
      </c>
      <c r="AJ253">
        <f t="shared" si="185"/>
        <v>0.32361058111627883</v>
      </c>
      <c r="AK253">
        <f t="shared" si="185"/>
        <v>7.4234022610401897</v>
      </c>
      <c r="AL253">
        <f t="shared" si="182"/>
        <v>4.0507440081346928</v>
      </c>
      <c r="AM253">
        <f t="shared" si="182"/>
        <v>7.6431955748041362</v>
      </c>
      <c r="AN253">
        <f t="shared" si="182"/>
        <v>0.19921691843285372</v>
      </c>
      <c r="AO253">
        <f t="shared" si="182"/>
        <v>1.4020007546049194</v>
      </c>
      <c r="AP253">
        <f t="shared" si="182"/>
        <v>0.10999018595166007</v>
      </c>
    </row>
    <row r="254" spans="1:42" customFormat="1">
      <c r="A254" s="10">
        <v>51</v>
      </c>
      <c r="B254" s="10" t="s">
        <v>212</v>
      </c>
      <c r="C254" s="10"/>
      <c r="D254" s="10">
        <v>2</v>
      </c>
      <c r="E254" s="10"/>
      <c r="F254" s="11" t="s">
        <v>217</v>
      </c>
      <c r="G254" s="10" t="s">
        <v>284</v>
      </c>
      <c r="I254" s="16">
        <v>120097.61478087155</v>
      </c>
      <c r="J254" s="10"/>
      <c r="K254" s="54">
        <v>2.0000000000000108E-2</v>
      </c>
      <c r="L254" s="10">
        <f t="shared" si="183"/>
        <v>4.8999999999999995</v>
      </c>
      <c r="M254" s="10">
        <v>17.3</v>
      </c>
      <c r="N254" s="10">
        <v>2.3839999999999999</v>
      </c>
      <c r="O254" s="10">
        <v>9.1509999999999998</v>
      </c>
      <c r="P254" s="10">
        <v>0.16700000000000001</v>
      </c>
      <c r="Q254" s="10">
        <v>3.7229999999999999</v>
      </c>
      <c r="R254" s="10">
        <v>1.67</v>
      </c>
      <c r="S254" s="10">
        <v>5.1449999999999996</v>
      </c>
      <c r="T254" s="10">
        <v>0.25700000000000001</v>
      </c>
      <c r="U254" s="10">
        <v>0.76300000000000001</v>
      </c>
      <c r="V254" s="10">
        <v>4.156E-2</v>
      </c>
      <c r="W254" s="10">
        <f t="shared" si="184"/>
        <v>0.35306122448979599</v>
      </c>
      <c r="X254" s="10">
        <f t="shared" si="184"/>
        <v>4.8653061224489799E-2</v>
      </c>
      <c r="Y254" s="10">
        <f t="shared" si="184"/>
        <v>0.18675510204081636</v>
      </c>
      <c r="Z254" s="10">
        <f t="shared" si="184"/>
        <v>3.4081632653061235E-3</v>
      </c>
      <c r="AA254" s="10">
        <f t="shared" si="184"/>
        <v>7.5979591836734708E-2</v>
      </c>
      <c r="AB254" s="10">
        <f t="shared" si="184"/>
        <v>3.4081632653061231E-2</v>
      </c>
      <c r="AC254" s="10">
        <f t="shared" si="184"/>
        <v>0.105</v>
      </c>
      <c r="AD254" s="10">
        <f t="shared" si="184"/>
        <v>5.2448979591836744E-3</v>
      </c>
      <c r="AE254" s="10">
        <f t="shared" si="184"/>
        <v>1.5571428571428575E-2</v>
      </c>
      <c r="AF254" s="10">
        <f t="shared" si="184"/>
        <v>8.4816326530612253E-4</v>
      </c>
      <c r="AG254">
        <f t="shared" si="185"/>
        <v>42.40181093283833</v>
      </c>
      <c r="AH254">
        <f t="shared" si="185"/>
        <v>5.8431166048489338</v>
      </c>
      <c r="AI254">
        <f t="shared" si="185"/>
        <v>22.428842303260321</v>
      </c>
      <c r="AJ254">
        <f t="shared" si="185"/>
        <v>0.40931227894705213</v>
      </c>
      <c r="AK254">
        <f t="shared" si="185"/>
        <v>9.1249677516160173</v>
      </c>
      <c r="AL254">
        <f t="shared" si="182"/>
        <v>4.0931227894705211</v>
      </c>
      <c r="AM254">
        <f t="shared" si="182"/>
        <v>12.610249551991512</v>
      </c>
      <c r="AN254">
        <f t="shared" si="182"/>
        <v>0.62989973466702032</v>
      </c>
      <c r="AO254">
        <f t="shared" si="182"/>
        <v>1.8700914301592859</v>
      </c>
      <c r="AP254">
        <f t="shared" si="182"/>
        <v>0.10186238510802086</v>
      </c>
    </row>
    <row r="255" spans="1:42" customFormat="1">
      <c r="A255" s="10">
        <v>52</v>
      </c>
      <c r="B255" s="10" t="s">
        <v>212</v>
      </c>
      <c r="C255" s="10"/>
      <c r="D255" s="10">
        <v>3</v>
      </c>
      <c r="E255" s="10"/>
      <c r="F255" s="10" t="s">
        <v>129</v>
      </c>
      <c r="G255" s="10" t="s">
        <v>283</v>
      </c>
      <c r="I255" s="16">
        <v>59312.950790737632</v>
      </c>
      <c r="J255" s="10"/>
      <c r="K255" s="54">
        <v>2.3000000000000041E-2</v>
      </c>
      <c r="L255" s="10">
        <f t="shared" si="183"/>
        <v>4.8849999999999998</v>
      </c>
      <c r="M255" s="10">
        <v>15.69</v>
      </c>
      <c r="N255" s="10">
        <v>2.7040000000000002</v>
      </c>
      <c r="O255" s="10">
        <v>27</v>
      </c>
      <c r="P255" s="10">
        <v>0.183</v>
      </c>
      <c r="Q255" s="10">
        <v>6.7309999999999999</v>
      </c>
      <c r="R255" s="10">
        <v>3.4329999999999998</v>
      </c>
      <c r="S255" s="10">
        <v>4.6669999999999998</v>
      </c>
      <c r="T255" s="10">
        <v>0.13200000000000001</v>
      </c>
      <c r="U255" s="10">
        <v>0.28699999999999998</v>
      </c>
      <c r="V255" s="10">
        <v>0.10990000000000001</v>
      </c>
      <c r="W255" s="10">
        <f t="shared" si="184"/>
        <v>0.32118730808597751</v>
      </c>
      <c r="X255" s="10">
        <f t="shared" si="184"/>
        <v>5.5353121801432967E-2</v>
      </c>
      <c r="Y255" s="10">
        <f t="shared" si="184"/>
        <v>0.55271238485158658</v>
      </c>
      <c r="Z255" s="10">
        <f t="shared" si="184"/>
        <v>3.7461617195496421E-3</v>
      </c>
      <c r="AA255" s="10">
        <f t="shared" si="184"/>
        <v>0.13778915046059367</v>
      </c>
      <c r="AB255" s="10">
        <f t="shared" si="184"/>
        <v>7.0276356192425796E-2</v>
      </c>
      <c r="AC255" s="10">
        <f t="shared" si="184"/>
        <v>9.5537359263050153E-2</v>
      </c>
      <c r="AD255" s="10">
        <f t="shared" si="184"/>
        <v>2.7021494370522009E-3</v>
      </c>
      <c r="AE255" s="10">
        <f t="shared" si="184"/>
        <v>5.8751279426816792E-3</v>
      </c>
      <c r="AF255" s="10">
        <f t="shared" si="184"/>
        <v>2.2497441146366432E-3</v>
      </c>
      <c r="AG255">
        <f t="shared" si="185"/>
        <v>19.050566999113069</v>
      </c>
      <c r="AH255">
        <f t="shared" si="185"/>
        <v>3.2831569895221002</v>
      </c>
      <c r="AI255">
        <f t="shared" si="185"/>
        <v>32.783002484133391</v>
      </c>
      <c r="AJ255">
        <f t="shared" si="185"/>
        <v>0.22219590572579298</v>
      </c>
      <c r="AK255">
        <f t="shared" si="185"/>
        <v>8.1726811007667362</v>
      </c>
      <c r="AL255">
        <f t="shared" si="182"/>
        <v>4.1682980565937013</v>
      </c>
      <c r="AM255">
        <f t="shared" si="182"/>
        <v>5.6666026886463161</v>
      </c>
      <c r="AN255">
        <f t="shared" si="182"/>
        <v>0.16027245658909658</v>
      </c>
      <c r="AO255">
        <f t="shared" si="182"/>
        <v>0.34847117455356608</v>
      </c>
      <c r="AP255">
        <f t="shared" si="182"/>
        <v>0.13343896196319482</v>
      </c>
    </row>
    <row r="256" spans="1:42" customFormat="1">
      <c r="A256" s="10">
        <v>53</v>
      </c>
      <c r="B256" s="10" t="s">
        <v>212</v>
      </c>
      <c r="C256" s="10"/>
      <c r="D256" s="10">
        <v>3</v>
      </c>
      <c r="E256" s="10"/>
      <c r="F256" s="11" t="s">
        <v>217</v>
      </c>
      <c r="G256" s="10" t="s">
        <v>284</v>
      </c>
      <c r="I256" s="16">
        <v>66765.333727535632</v>
      </c>
      <c r="J256" s="10"/>
      <c r="K256" s="54">
        <v>1.6000000000000014E-2</v>
      </c>
      <c r="L256" s="10">
        <f t="shared" si="183"/>
        <v>4.92</v>
      </c>
      <c r="M256" s="10">
        <v>16.23</v>
      </c>
      <c r="N256" s="10">
        <v>1.9530000000000001</v>
      </c>
      <c r="O256" s="10">
        <v>9.0180000000000007</v>
      </c>
      <c r="P256" s="10">
        <v>0.13600000000000001</v>
      </c>
      <c r="Q256" s="10">
        <v>2.5619999999999998</v>
      </c>
      <c r="R256" s="10">
        <v>1.2330000000000001</v>
      </c>
      <c r="S256" s="10">
        <v>2.2679999999999998</v>
      </c>
      <c r="T256" s="10">
        <v>0.20300000000000001</v>
      </c>
      <c r="U256" s="10">
        <v>0.54200000000000004</v>
      </c>
      <c r="V256" s="10">
        <v>3.6499999999999998E-2</v>
      </c>
      <c r="W256" s="10">
        <f t="shared" si="184"/>
        <v>0.32987804878048788</v>
      </c>
      <c r="X256" s="10">
        <f t="shared" si="184"/>
        <v>3.969512195121952E-2</v>
      </c>
      <c r="Y256" s="10">
        <f t="shared" si="184"/>
        <v>0.18329268292682929</v>
      </c>
      <c r="Z256" s="10">
        <f t="shared" si="184"/>
        <v>2.7642276422764232E-3</v>
      </c>
      <c r="AA256" s="10">
        <f t="shared" si="184"/>
        <v>5.2073170731707315E-2</v>
      </c>
      <c r="AB256" s="10">
        <f t="shared" si="184"/>
        <v>2.5060975609756102E-2</v>
      </c>
      <c r="AC256" s="10">
        <f t="shared" si="184"/>
        <v>4.6097560975609755E-2</v>
      </c>
      <c r="AD256" s="10">
        <f t="shared" si="184"/>
        <v>4.1260162601626021E-3</v>
      </c>
      <c r="AE256" s="10">
        <f t="shared" si="184"/>
        <v>1.1016260162601627E-2</v>
      </c>
      <c r="AF256" s="10">
        <f t="shared" si="184"/>
        <v>7.4186991869918696E-4</v>
      </c>
      <c r="AG256">
        <f t="shared" si="185"/>
        <v>22.024418016217552</v>
      </c>
      <c r="AH256">
        <f t="shared" si="185"/>
        <v>2.6502580644283968</v>
      </c>
      <c r="AI256">
        <f t="shared" si="185"/>
        <v>12.237597145425131</v>
      </c>
      <c r="AJ256">
        <f t="shared" si="185"/>
        <v>0.18455458103546438</v>
      </c>
      <c r="AK256">
        <f t="shared" si="185"/>
        <v>3.4766826221533798</v>
      </c>
      <c r="AL256">
        <f t="shared" si="182"/>
        <v>1.6732044001229969</v>
      </c>
      <c r="AM256">
        <f t="shared" si="182"/>
        <v>3.0777190425620082</v>
      </c>
      <c r="AN256">
        <f t="shared" si="182"/>
        <v>0.2754748525749946</v>
      </c>
      <c r="AO256">
        <f t="shared" si="182"/>
        <v>0.7355042861854536</v>
      </c>
      <c r="AP256">
        <f t="shared" si="182"/>
        <v>4.9531192704370945E-2</v>
      </c>
    </row>
    <row r="257" spans="1:42" customFormat="1">
      <c r="A257" s="10">
        <v>54</v>
      </c>
      <c r="B257" s="10" t="s">
        <v>212</v>
      </c>
      <c r="C257" s="10"/>
      <c r="D257" s="10">
        <v>3</v>
      </c>
      <c r="E257" s="10"/>
      <c r="F257" s="10" t="s">
        <v>65</v>
      </c>
      <c r="G257" s="10" t="s">
        <v>283</v>
      </c>
      <c r="I257" s="16">
        <v>127955.79082044361</v>
      </c>
      <c r="J257" s="10"/>
      <c r="K257" s="54">
        <v>1.1000000000000121E-2</v>
      </c>
      <c r="L257" s="10">
        <f t="shared" si="183"/>
        <v>4.9449999999999994</v>
      </c>
      <c r="M257" s="10">
        <v>11.73</v>
      </c>
      <c r="N257" s="10">
        <v>1.198</v>
      </c>
      <c r="O257" s="10">
        <v>5.1509999999999998</v>
      </c>
      <c r="P257" s="10">
        <v>2.4E-2</v>
      </c>
      <c r="Q257" s="10">
        <v>1.3540000000000001</v>
      </c>
      <c r="R257" s="10">
        <v>0.80400000000000005</v>
      </c>
      <c r="S257" s="10">
        <v>0.88600000000000001</v>
      </c>
      <c r="T257" s="10">
        <v>0.19500000000000001</v>
      </c>
      <c r="U257" s="10">
        <v>0.38300000000000001</v>
      </c>
      <c r="V257" s="10">
        <v>2.3649999999999997E-2</v>
      </c>
      <c r="W257" s="10">
        <f t="shared" si="184"/>
        <v>0.23720930232558143</v>
      </c>
      <c r="X257" s="10">
        <f t="shared" si="184"/>
        <v>2.4226491405460064E-2</v>
      </c>
      <c r="Y257" s="10">
        <f t="shared" si="184"/>
        <v>0.10416582406471184</v>
      </c>
      <c r="Z257" s="10">
        <f t="shared" si="184"/>
        <v>4.8533872598584439E-4</v>
      </c>
      <c r="AA257" s="10">
        <f t="shared" si="184"/>
        <v>2.7381193124368056E-2</v>
      </c>
      <c r="AB257" s="10">
        <f t="shared" si="184"/>
        <v>1.625884732052579E-2</v>
      </c>
      <c r="AC257" s="10">
        <f t="shared" si="184"/>
        <v>1.7917087967644088E-2</v>
      </c>
      <c r="AD257" s="10">
        <f t="shared" si="184"/>
        <v>3.9433771486349859E-3</v>
      </c>
      <c r="AE257" s="10">
        <f t="shared" si="184"/>
        <v>7.7451971688574329E-3</v>
      </c>
      <c r="AF257" s="10">
        <f t="shared" si="184"/>
        <v>4.7826086956521746E-4</v>
      </c>
      <c r="AG257">
        <f t="shared" si="185"/>
        <v>30.352303869035467</v>
      </c>
      <c r="AH257">
        <f t="shared" si="185"/>
        <v>3.0999198665903229</v>
      </c>
      <c r="AI257">
        <f t="shared" si="185"/>
        <v>13.3286203946634</v>
      </c>
      <c r="AJ257">
        <f t="shared" si="185"/>
        <v>6.21019004993053E-2</v>
      </c>
      <c r="AK257">
        <f t="shared" si="185"/>
        <v>3.503582219835808</v>
      </c>
      <c r="AL257">
        <f t="shared" si="182"/>
        <v>2.0804136667267281</v>
      </c>
      <c r="AM257">
        <f t="shared" si="182"/>
        <v>2.2925951600993542</v>
      </c>
      <c r="AN257">
        <f t="shared" si="182"/>
        <v>0.50457794155685565</v>
      </c>
      <c r="AO257">
        <f t="shared" si="182"/>
        <v>0.9910428288014137</v>
      </c>
      <c r="AP257">
        <f t="shared" si="182"/>
        <v>6.1196247783690434E-2</v>
      </c>
    </row>
    <row r="258" spans="1:42" customFormat="1">
      <c r="A258" s="10">
        <v>1</v>
      </c>
      <c r="B258" s="10" t="s">
        <v>139</v>
      </c>
      <c r="C258" s="10" t="s">
        <v>287</v>
      </c>
      <c r="D258" s="10">
        <v>1</v>
      </c>
      <c r="E258" s="10"/>
      <c r="F258" s="17" t="s">
        <v>142</v>
      </c>
      <c r="G258" s="10" t="s">
        <v>284</v>
      </c>
      <c r="I258" s="16">
        <v>51627.15712743211</v>
      </c>
      <c r="J258" s="10"/>
      <c r="K258" s="54">
        <v>2.6946107784431073E-2</v>
      </c>
      <c r="L258" s="10">
        <f t="shared" si="183"/>
        <v>4.8652694610778449</v>
      </c>
      <c r="M258" s="10">
        <v>20.170000000000002</v>
      </c>
      <c r="N258" s="10">
        <v>0.32900000000000001</v>
      </c>
      <c r="O258" s="10">
        <v>9.0869999999999997</v>
      </c>
      <c r="P258" s="10">
        <v>1.661</v>
      </c>
      <c r="Q258" s="10">
        <v>1.8180000000000001</v>
      </c>
      <c r="R258" s="10">
        <v>0.52300000000000002</v>
      </c>
      <c r="S258" s="10">
        <v>0.13800000000000001</v>
      </c>
      <c r="T258" s="10">
        <v>0.55200000000000005</v>
      </c>
      <c r="U258" s="10">
        <v>0.25800000000000001</v>
      </c>
      <c r="V258" s="10">
        <v>7.3599999999999999E-2</v>
      </c>
      <c r="W258" s="10">
        <f t="shared" si="184"/>
        <v>0.41457107692307693</v>
      </c>
      <c r="X258" s="10">
        <f t="shared" si="184"/>
        <v>6.7622153846153849E-3</v>
      </c>
      <c r="Y258" s="10">
        <f t="shared" si="184"/>
        <v>0.18677279999999999</v>
      </c>
      <c r="Z258" s="10">
        <f t="shared" si="184"/>
        <v>3.4139938461538462E-2</v>
      </c>
      <c r="AA258" s="10">
        <f t="shared" si="184"/>
        <v>3.7366892307692308E-2</v>
      </c>
      <c r="AB258" s="10">
        <f t="shared" si="184"/>
        <v>1.0749661538461538E-2</v>
      </c>
      <c r="AC258" s="10">
        <f t="shared" si="184"/>
        <v>2.8364307692307694E-3</v>
      </c>
      <c r="AD258" s="10">
        <f t="shared" si="184"/>
        <v>1.1345723076923078E-2</v>
      </c>
      <c r="AE258" s="10">
        <f t="shared" si="184"/>
        <v>5.3028923076923074E-3</v>
      </c>
      <c r="AF258" s="10">
        <f t="shared" si="184"/>
        <v>1.5127630769230767E-3</v>
      </c>
      <c r="AG258">
        <f t="shared" si="185"/>
        <v>21.403126128796437</v>
      </c>
      <c r="AH258">
        <f t="shared" si="185"/>
        <v>0.34911395619107727</v>
      </c>
      <c r="AI258">
        <f t="shared" si="185"/>
        <v>9.6425486927304522</v>
      </c>
      <c r="AJ258">
        <f t="shared" si="185"/>
        <v>1.7625479672747091</v>
      </c>
      <c r="AK258">
        <f t="shared" si="185"/>
        <v>1.9291464205330651</v>
      </c>
      <c r="AL258">
        <f t="shared" si="182"/>
        <v>0.55497446531286743</v>
      </c>
      <c r="AM258">
        <f t="shared" si="182"/>
        <v>0.14643685700416006</v>
      </c>
      <c r="AN258">
        <f t="shared" si="182"/>
        <v>0.58574742801664026</v>
      </c>
      <c r="AO258">
        <f t="shared" si="182"/>
        <v>0.27377325439908179</v>
      </c>
      <c r="AP258">
        <f t="shared" si="182"/>
        <v>7.8099657068885345E-2</v>
      </c>
    </row>
    <row r="259" spans="1:42" customFormat="1">
      <c r="A259" s="10">
        <v>2</v>
      </c>
      <c r="B259" s="10" t="s">
        <v>139</v>
      </c>
      <c r="C259" s="10" t="s">
        <v>287</v>
      </c>
      <c r="D259" s="10">
        <v>1</v>
      </c>
      <c r="E259" s="10"/>
      <c r="F259" s="17" t="s">
        <v>217</v>
      </c>
      <c r="G259" s="10" t="s">
        <v>284</v>
      </c>
      <c r="I259" s="35">
        <v>117086.33845930175</v>
      </c>
      <c r="J259" s="10"/>
      <c r="K259" s="54">
        <v>3.4965034965034891E-2</v>
      </c>
      <c r="L259" s="10">
        <f t="shared" si="183"/>
        <v>4.8251748251748259</v>
      </c>
      <c r="M259" s="10">
        <v>11.65</v>
      </c>
      <c r="N259" s="10">
        <v>0.245</v>
      </c>
      <c r="O259" s="10">
        <v>5.8659999999999997</v>
      </c>
      <c r="P259" s="10">
        <v>0.34200000000000003</v>
      </c>
      <c r="Q259" s="10">
        <v>1.24</v>
      </c>
      <c r="R259" s="10">
        <v>0.72899999999999998</v>
      </c>
      <c r="S259" s="10">
        <v>4.3999999999999997E-2</v>
      </c>
      <c r="T259" s="10">
        <v>1.093</v>
      </c>
      <c r="U259" s="10">
        <v>0.32200000000000001</v>
      </c>
      <c r="V259" s="10">
        <v>3.0510000000000002E-2</v>
      </c>
      <c r="W259" s="10">
        <f t="shared" si="184"/>
        <v>0.24144202898550721</v>
      </c>
      <c r="X259" s="10">
        <f t="shared" si="184"/>
        <v>5.0775362318840576E-3</v>
      </c>
      <c r="Y259" s="10">
        <f t="shared" si="184"/>
        <v>0.12157072463768115</v>
      </c>
      <c r="Z259" s="10">
        <f t="shared" si="184"/>
        <v>7.0878260869565212E-3</v>
      </c>
      <c r="AA259" s="10">
        <f t="shared" si="184"/>
        <v>2.5698550724637677E-2</v>
      </c>
      <c r="AB259" s="10">
        <f t="shared" si="184"/>
        <v>1.5108260869565217E-2</v>
      </c>
      <c r="AC259" s="10">
        <f t="shared" si="184"/>
        <v>9.1188405797101445E-4</v>
      </c>
      <c r="AD259" s="10">
        <f t="shared" si="184"/>
        <v>2.2652028985507246E-2</v>
      </c>
      <c r="AE259" s="10">
        <f t="shared" si="184"/>
        <v>6.6733333333333323E-3</v>
      </c>
      <c r="AF259" s="10">
        <f t="shared" si="184"/>
        <v>6.3230869565217393E-4</v>
      </c>
      <c r="AG259">
        <f t="shared" si="185"/>
        <v>28.26956312409764</v>
      </c>
      <c r="AH259">
        <f t="shared" si="185"/>
        <v>0.59451012578574447</v>
      </c>
      <c r="AI259">
        <f t="shared" si="185"/>
        <v>14.23427101167011</v>
      </c>
      <c r="AJ259">
        <f t="shared" si="185"/>
        <v>0.82988760415805962</v>
      </c>
      <c r="AK259">
        <f t="shared" si="185"/>
        <v>3.0089492080584614</v>
      </c>
      <c r="AL259">
        <f t="shared" si="182"/>
        <v>1.7689709457053375</v>
      </c>
      <c r="AM259">
        <f t="shared" si="182"/>
        <v>0.10676916544723573</v>
      </c>
      <c r="AN259">
        <f t="shared" si="182"/>
        <v>2.6522431325870151</v>
      </c>
      <c r="AO259">
        <f t="shared" si="182"/>
        <v>0.78135616531840701</v>
      </c>
      <c r="AP259">
        <f t="shared" si="182"/>
        <v>7.403470994989006E-2</v>
      </c>
    </row>
    <row r="260" spans="1:42" customFormat="1">
      <c r="A260" s="10">
        <v>3</v>
      </c>
      <c r="B260" s="10" t="s">
        <v>139</v>
      </c>
      <c r="C260" s="10" t="s">
        <v>287</v>
      </c>
      <c r="D260" s="10">
        <v>1</v>
      </c>
      <c r="E260" s="10"/>
      <c r="F260" s="10" t="s">
        <v>65</v>
      </c>
      <c r="G260" s="10" t="s">
        <v>285</v>
      </c>
      <c r="I260" s="35">
        <v>234050.83248412618</v>
      </c>
      <c r="J260" s="10"/>
      <c r="K260" s="54">
        <v>1.5151515151515138E-2</v>
      </c>
      <c r="L260" s="10">
        <f t="shared" si="183"/>
        <v>4.9242424242424239</v>
      </c>
      <c r="M260" s="10">
        <v>5.3959999999999999</v>
      </c>
      <c r="N260" s="10">
        <v>0.24099999999999999</v>
      </c>
      <c r="O260" s="10">
        <v>1.651</v>
      </c>
      <c r="P260" s="10">
        <v>0.18099999999999999</v>
      </c>
      <c r="Q260" s="10">
        <v>1.077</v>
      </c>
      <c r="R260" s="10">
        <v>0.26100000000000001</v>
      </c>
      <c r="S260" s="10">
        <v>3.1E-2</v>
      </c>
      <c r="T260" s="10">
        <v>0.38500000000000001</v>
      </c>
      <c r="U260" s="10">
        <v>0.52300000000000002</v>
      </c>
      <c r="V260" s="10">
        <v>1.342E-2</v>
      </c>
      <c r="W260" s="10">
        <f t="shared" si="184"/>
        <v>0.1095803076923077</v>
      </c>
      <c r="X260" s="10">
        <f t="shared" si="184"/>
        <v>4.8941538461538467E-3</v>
      </c>
      <c r="Y260" s="10">
        <f t="shared" si="184"/>
        <v>3.3528000000000009E-2</v>
      </c>
      <c r="Z260" s="10">
        <f t="shared" si="184"/>
        <v>3.6756923076923082E-3</v>
      </c>
      <c r="AA260" s="10">
        <f t="shared" si="184"/>
        <v>2.1871384615384619E-2</v>
      </c>
      <c r="AB260" s="10">
        <f t="shared" si="184"/>
        <v>5.3003076923076927E-3</v>
      </c>
      <c r="AC260" s="10">
        <f t="shared" si="184"/>
        <v>6.2953846153846165E-4</v>
      </c>
      <c r="AD260" s="10">
        <f t="shared" si="184"/>
        <v>7.8184615384615398E-3</v>
      </c>
      <c r="AE260" s="10">
        <f t="shared" si="184"/>
        <v>1.0620923076923078E-2</v>
      </c>
      <c r="AF260" s="10">
        <f t="shared" si="184"/>
        <v>2.725292307692308E-4</v>
      </c>
      <c r="AG260">
        <f t="shared" si="185"/>
        <v>25.647362239251315</v>
      </c>
      <c r="AH260">
        <f t="shared" si="185"/>
        <v>1.145480781997696</v>
      </c>
      <c r="AI260">
        <f t="shared" si="185"/>
        <v>7.8472563115277847</v>
      </c>
      <c r="AJ260">
        <f t="shared" si="185"/>
        <v>0.86029884457088357</v>
      </c>
      <c r="AK260">
        <f t="shared" si="185"/>
        <v>5.1190157768112794</v>
      </c>
      <c r="AL260">
        <f t="shared" si="182"/>
        <v>1.2405414278066333</v>
      </c>
      <c r="AM260">
        <f t="shared" si="182"/>
        <v>0.147344001003853</v>
      </c>
      <c r="AN260">
        <f t="shared" si="182"/>
        <v>1.8299174318220452</v>
      </c>
      <c r="AO260">
        <f t="shared" si="182"/>
        <v>2.485835887903713</v>
      </c>
      <c r="AP260">
        <f t="shared" si="182"/>
        <v>6.3785693337797003E-2</v>
      </c>
    </row>
    <row r="261" spans="1:42" customFormat="1">
      <c r="A261" s="10">
        <v>4</v>
      </c>
      <c r="B261" s="10" t="s">
        <v>139</v>
      </c>
      <c r="C261" s="10" t="s">
        <v>287</v>
      </c>
      <c r="D261" s="10">
        <v>1</v>
      </c>
      <c r="E261" s="10"/>
      <c r="F261" s="12" t="s">
        <v>151</v>
      </c>
      <c r="G261" s="10" t="s">
        <v>284</v>
      </c>
      <c r="I261" s="35">
        <v>294004.18178671412</v>
      </c>
      <c r="J261" s="10"/>
      <c r="K261" s="54">
        <v>1.0967098703888456E-2</v>
      </c>
      <c r="L261" s="10">
        <f t="shared" si="183"/>
        <v>4.9451645064805581</v>
      </c>
      <c r="M261" s="10">
        <v>3.5619999999999998</v>
      </c>
      <c r="N261" s="10">
        <v>0.36699999999999999</v>
      </c>
      <c r="O261" s="10">
        <v>0.46800000000000003</v>
      </c>
      <c r="P261" s="10">
        <v>4.9000000000000002E-2</v>
      </c>
      <c r="Q261" s="10">
        <v>0.63200000000000001</v>
      </c>
      <c r="R261" s="10">
        <v>5.3999999999999999E-2</v>
      </c>
      <c r="S261" s="10">
        <v>5.1999999999999998E-2</v>
      </c>
      <c r="T261" s="10">
        <v>0.222</v>
      </c>
      <c r="U261" s="10">
        <v>0.16900000000000001</v>
      </c>
      <c r="V261" s="10">
        <v>8.8900000000000003E-3</v>
      </c>
      <c r="W261" s="10">
        <f t="shared" si="184"/>
        <v>7.2029959677419361E-2</v>
      </c>
      <c r="X261" s="10">
        <f t="shared" si="184"/>
        <v>7.4213911290322591E-3</v>
      </c>
      <c r="Y261" s="10">
        <f t="shared" si="184"/>
        <v>9.4637903225806477E-3</v>
      </c>
      <c r="Z261" s="10">
        <f t="shared" si="184"/>
        <v>9.9086693548387111E-4</v>
      </c>
      <c r="AA261" s="10">
        <f t="shared" si="184"/>
        <v>1.2780161290322582E-2</v>
      </c>
      <c r="AB261" s="10">
        <f t="shared" si="184"/>
        <v>1.091975806451613E-3</v>
      </c>
      <c r="AC261" s="10">
        <f t="shared" si="184"/>
        <v>1.0515322580645161E-3</v>
      </c>
      <c r="AD261" s="10">
        <f t="shared" si="184"/>
        <v>4.489233870967742E-3</v>
      </c>
      <c r="AE261" s="10">
        <f t="shared" si="184"/>
        <v>3.4174798387096778E-3</v>
      </c>
      <c r="AF261" s="10">
        <f t="shared" si="184"/>
        <v>1.7977157258064518E-4</v>
      </c>
      <c r="AG261">
        <f t="shared" si="185"/>
        <v>21.177109359089688</v>
      </c>
      <c r="AH261">
        <f t="shared" si="185"/>
        <v>2.181920026610308</v>
      </c>
      <c r="AI261">
        <f t="shared" si="185"/>
        <v>2.7823939303913465</v>
      </c>
      <c r="AJ261">
        <f t="shared" si="185"/>
        <v>0.29131902262644438</v>
      </c>
      <c r="AK261">
        <f t="shared" si="185"/>
        <v>3.7574208632635271</v>
      </c>
      <c r="AL261">
        <f t="shared" si="182"/>
        <v>0.32104545350669378</v>
      </c>
      <c r="AM261">
        <f t="shared" si="182"/>
        <v>0.30915488115459394</v>
      </c>
      <c r="AN261">
        <f t="shared" si="182"/>
        <v>1.3198535310830743</v>
      </c>
      <c r="AO261">
        <f t="shared" si="182"/>
        <v>1.0047533637524306</v>
      </c>
      <c r="AP261">
        <f t="shared" si="182"/>
        <v>5.285359410508348E-2</v>
      </c>
    </row>
    <row r="262" spans="1:42" customFormat="1">
      <c r="A262" s="10">
        <v>5</v>
      </c>
      <c r="B262" s="10" t="s">
        <v>139</v>
      </c>
      <c r="C262" s="10" t="s">
        <v>287</v>
      </c>
      <c r="D262" s="10">
        <v>2</v>
      </c>
      <c r="E262" s="10"/>
      <c r="F262" s="17" t="s">
        <v>144</v>
      </c>
      <c r="G262" s="10" t="s">
        <v>284</v>
      </c>
      <c r="I262" s="35">
        <v>45983.375957689852</v>
      </c>
      <c r="J262" s="10"/>
      <c r="K262" s="54">
        <v>2.9761904761904656E-2</v>
      </c>
      <c r="L262" s="10">
        <f t="shared" si="183"/>
        <v>4.8511904761904763</v>
      </c>
      <c r="M262" s="10">
        <v>15.57</v>
      </c>
      <c r="N262" s="10">
        <v>0.24299999999999999</v>
      </c>
      <c r="O262" s="10">
        <v>10.59</v>
      </c>
      <c r="P262" s="10">
        <v>2.0049999999999999</v>
      </c>
      <c r="Q262" s="10">
        <v>3.222</v>
      </c>
      <c r="R262" s="10">
        <v>2.3330000000000002</v>
      </c>
      <c r="S262" s="10">
        <v>0.85699999999999998</v>
      </c>
      <c r="T262" s="10">
        <v>0.69</v>
      </c>
      <c r="U262" s="10">
        <v>1.175</v>
      </c>
      <c r="V262" s="10">
        <v>3.3270000000000001E-2</v>
      </c>
      <c r="W262" s="10">
        <f t="shared" si="184"/>
        <v>0.32095214723926385</v>
      </c>
      <c r="X262" s="10">
        <f t="shared" si="184"/>
        <v>5.0090797546012275E-3</v>
      </c>
      <c r="Y262" s="10">
        <f t="shared" si="184"/>
        <v>0.21829693251533741</v>
      </c>
      <c r="Z262" s="10">
        <f t="shared" si="184"/>
        <v>4.1330061349693255E-2</v>
      </c>
      <c r="AA262" s="10">
        <f t="shared" si="184"/>
        <v>6.6416687116564427E-2</v>
      </c>
      <c r="AB262" s="10">
        <f t="shared" si="184"/>
        <v>4.8091288343558289E-2</v>
      </c>
      <c r="AC262" s="10">
        <f t="shared" si="184"/>
        <v>1.7665766871165643E-2</v>
      </c>
      <c r="AD262" s="10">
        <f t="shared" si="184"/>
        <v>1.4223312883435582E-2</v>
      </c>
      <c r="AE262" s="10">
        <f t="shared" si="184"/>
        <v>2.4220858895705522E-2</v>
      </c>
      <c r="AF262" s="10">
        <f t="shared" si="184"/>
        <v>6.8581104294478524E-4</v>
      </c>
      <c r="AG262">
        <f t="shared" si="185"/>
        <v>14.7584632509309</v>
      </c>
      <c r="AH262">
        <f t="shared" si="185"/>
        <v>0.23033439755788107</v>
      </c>
      <c r="AI262">
        <f t="shared" si="185"/>
        <v>10.038029918263209</v>
      </c>
      <c r="AJ262">
        <f t="shared" si="185"/>
        <v>1.9004957493973313</v>
      </c>
      <c r="AK262">
        <f t="shared" si="185"/>
        <v>3.0540634935452382</v>
      </c>
      <c r="AL262">
        <f t="shared" si="182"/>
        <v>2.2113997921915085</v>
      </c>
      <c r="AM262">
        <f t="shared" si="182"/>
        <v>0.81233159961771206</v>
      </c>
      <c r="AN262">
        <f t="shared" si="182"/>
        <v>0.65403594368287199</v>
      </c>
      <c r="AO262">
        <f t="shared" si="182"/>
        <v>1.1137568606193835</v>
      </c>
      <c r="AP262">
        <f t="shared" si="182"/>
        <v>3.153590702366544E-2</v>
      </c>
    </row>
    <row r="263" spans="1:42" customFormat="1">
      <c r="A263" s="10">
        <v>6</v>
      </c>
      <c r="B263" s="10" t="s">
        <v>139</v>
      </c>
      <c r="C263" s="10" t="s">
        <v>287</v>
      </c>
      <c r="D263" s="10">
        <v>2</v>
      </c>
      <c r="E263" s="10"/>
      <c r="F263" s="17" t="s">
        <v>145</v>
      </c>
      <c r="G263" s="10" t="s">
        <v>284</v>
      </c>
      <c r="I263" s="35">
        <v>90325.345881475907</v>
      </c>
      <c r="J263" s="10"/>
      <c r="K263" s="54">
        <v>2.5870646766169125E-2</v>
      </c>
      <c r="L263" s="10">
        <f t="shared" si="183"/>
        <v>4.8706467661691546</v>
      </c>
      <c r="M263" s="10">
        <v>8.6329999999999991</v>
      </c>
      <c r="N263" s="10">
        <v>0.26100000000000001</v>
      </c>
      <c r="O263" s="10">
        <v>4.1920000000000002</v>
      </c>
      <c r="P263" s="10">
        <v>0.41</v>
      </c>
      <c r="Q263" s="10">
        <v>1.4139999999999999</v>
      </c>
      <c r="R263" s="10">
        <v>0.55300000000000005</v>
      </c>
      <c r="S263" s="10">
        <v>0.248</v>
      </c>
      <c r="T263" s="10">
        <v>0.48599999999999999</v>
      </c>
      <c r="U263" s="10">
        <v>0.46700000000000003</v>
      </c>
      <c r="V263" s="10">
        <v>1.359E-2</v>
      </c>
      <c r="W263" s="10">
        <f t="shared" si="184"/>
        <v>0.17724545454545451</v>
      </c>
      <c r="X263" s="10">
        <f t="shared" si="184"/>
        <v>5.358631256384065E-3</v>
      </c>
      <c r="Y263" s="10">
        <f t="shared" si="184"/>
        <v>8.6066598569969358E-2</v>
      </c>
      <c r="Z263" s="10">
        <f t="shared" si="184"/>
        <v>8.4177732379979563E-3</v>
      </c>
      <c r="AA263" s="10">
        <f t="shared" si="184"/>
        <v>2.9031052093973438E-2</v>
      </c>
      <c r="AB263" s="10">
        <f t="shared" si="184"/>
        <v>1.1353728294177733E-2</v>
      </c>
      <c r="AC263" s="10">
        <f t="shared" si="184"/>
        <v>5.0917262512768131E-3</v>
      </c>
      <c r="AD263" s="10">
        <f t="shared" si="184"/>
        <v>9.9781409601634331E-3</v>
      </c>
      <c r="AE263" s="10">
        <f t="shared" si="184"/>
        <v>9.588049029622063E-3</v>
      </c>
      <c r="AF263" s="10">
        <f t="shared" si="184"/>
        <v>2.7901838610827373E-4</v>
      </c>
      <c r="AG263">
        <f t="shared" si="185"/>
        <v>16.009756987737596</v>
      </c>
      <c r="AH263">
        <f t="shared" si="185"/>
        <v>0.48402022168417846</v>
      </c>
      <c r="AI263">
        <f t="shared" si="185"/>
        <v>7.7739952846746219</v>
      </c>
      <c r="AJ263">
        <f t="shared" si="185"/>
        <v>0.76033827927399678</v>
      </c>
      <c r="AK263">
        <f t="shared" si="185"/>
        <v>2.6222398216912963</v>
      </c>
      <c r="AL263">
        <f t="shared" si="182"/>
        <v>1.0255294352159032</v>
      </c>
      <c r="AM263">
        <f t="shared" si="182"/>
        <v>0.45991193478036885</v>
      </c>
      <c r="AN263">
        <f t="shared" si="182"/>
        <v>0.90127903348088423</v>
      </c>
      <c r="AO263">
        <f t="shared" si="182"/>
        <v>0.8660438449291622</v>
      </c>
      <c r="AP263">
        <f t="shared" si="182"/>
        <v>2.5202432232521017E-2</v>
      </c>
    </row>
    <row r="264" spans="1:42" customFormat="1">
      <c r="A264" s="10">
        <v>7</v>
      </c>
      <c r="B264" s="10" t="s">
        <v>139</v>
      </c>
      <c r="C264" s="10" t="s">
        <v>287</v>
      </c>
      <c r="D264" s="10">
        <v>2</v>
      </c>
      <c r="E264" s="10"/>
      <c r="F264" s="17" t="s">
        <v>150</v>
      </c>
      <c r="G264" s="10" t="s">
        <v>284</v>
      </c>
      <c r="I264" s="35">
        <v>120399.46391272785</v>
      </c>
      <c r="J264" s="10"/>
      <c r="K264" s="54">
        <v>1.9980019980020303E-2</v>
      </c>
      <c r="L264" s="10">
        <f t="shared" si="183"/>
        <v>4.9000999000998986</v>
      </c>
      <c r="M264" s="10">
        <v>5.75</v>
      </c>
      <c r="N264" s="10">
        <v>0.27600000000000002</v>
      </c>
      <c r="O264" s="10">
        <v>3.8969999999999998</v>
      </c>
      <c r="P264" s="10">
        <v>0.374</v>
      </c>
      <c r="Q264" s="10">
        <v>1.2609999999999999</v>
      </c>
      <c r="R264" s="10">
        <v>0.39300000000000002</v>
      </c>
      <c r="S264" s="10">
        <v>0.13600000000000001</v>
      </c>
      <c r="T264" s="10">
        <v>0.379</v>
      </c>
      <c r="U264" s="10">
        <v>0.51</v>
      </c>
      <c r="V264" s="10">
        <v>1.367E-2</v>
      </c>
      <c r="W264" s="10">
        <f t="shared" si="184"/>
        <v>0.11734454638124368</v>
      </c>
      <c r="X264" s="10">
        <f t="shared" si="184"/>
        <v>5.6325382262996963E-3</v>
      </c>
      <c r="Y264" s="10">
        <f t="shared" si="184"/>
        <v>7.9528990825688095E-2</v>
      </c>
      <c r="Z264" s="10">
        <f t="shared" si="184"/>
        <v>7.6324974515800236E-3</v>
      </c>
      <c r="AA264" s="10">
        <f t="shared" si="184"/>
        <v>2.5734169215086651E-2</v>
      </c>
      <c r="AB264" s="10">
        <f t="shared" si="184"/>
        <v>8.0202446483180461E-3</v>
      </c>
      <c r="AC264" s="10">
        <f t="shared" si="184"/>
        <v>2.7754536187563723E-3</v>
      </c>
      <c r="AD264" s="10">
        <f t="shared" si="184"/>
        <v>7.7345361875637139E-3</v>
      </c>
      <c r="AE264" s="10">
        <f t="shared" si="184"/>
        <v>1.0407951070336395E-2</v>
      </c>
      <c r="AF264" s="10">
        <f t="shared" si="184"/>
        <v>2.7897390417940888E-4</v>
      </c>
      <c r="AG264">
        <f t="shared" si="185"/>
        <v>14.128220477383968</v>
      </c>
      <c r="AH264">
        <f t="shared" si="185"/>
        <v>0.67815458291443043</v>
      </c>
      <c r="AI264">
        <f t="shared" si="185"/>
        <v>9.5752478609330982</v>
      </c>
      <c r="AJ264">
        <f t="shared" si="185"/>
        <v>0.91894860148549629</v>
      </c>
      <c r="AK264">
        <f t="shared" si="185"/>
        <v>3.0983801777358573</v>
      </c>
      <c r="AL264">
        <f t="shared" si="182"/>
        <v>0.9656331561064172</v>
      </c>
      <c r="AM264">
        <f t="shared" si="182"/>
        <v>0.33416312781290775</v>
      </c>
      <c r="AN264">
        <f t="shared" si="182"/>
        <v>0.93123401059626498</v>
      </c>
      <c r="AO264">
        <f t="shared" si="182"/>
        <v>1.253111729298404</v>
      </c>
      <c r="AP264">
        <f t="shared" si="182"/>
        <v>3.3588308508841536E-2</v>
      </c>
    </row>
    <row r="265" spans="1:42" customFormat="1">
      <c r="A265" s="10">
        <v>8</v>
      </c>
      <c r="B265" s="10" t="s">
        <v>139</v>
      </c>
      <c r="C265" s="10" t="s">
        <v>287</v>
      </c>
      <c r="D265" s="10">
        <v>2</v>
      </c>
      <c r="E265" s="10"/>
      <c r="F265" t="s">
        <v>66</v>
      </c>
      <c r="G265" s="10" t="s">
        <v>285</v>
      </c>
      <c r="I265" s="35">
        <v>215586.7264137835</v>
      </c>
      <c r="J265" s="10"/>
      <c r="K265" s="54">
        <v>1.7017017017016967E-2</v>
      </c>
      <c r="L265" s="10">
        <f t="shared" si="183"/>
        <v>4.9149149149149149</v>
      </c>
      <c r="M265" s="10">
        <v>4.8780000000000001</v>
      </c>
      <c r="N265" s="10">
        <v>0.25800000000000001</v>
      </c>
      <c r="O265" s="10">
        <v>1.831</v>
      </c>
      <c r="P265" s="10">
        <v>0.34899999999999998</v>
      </c>
      <c r="Q265" s="10">
        <v>1.036</v>
      </c>
      <c r="R265" s="10">
        <v>0.16700000000000001</v>
      </c>
      <c r="S265" s="10">
        <v>8.1000000000000003E-2</v>
      </c>
      <c r="T265" s="10">
        <v>0.45300000000000001</v>
      </c>
      <c r="U265" s="10">
        <v>0.54900000000000004</v>
      </c>
      <c r="V265" s="10">
        <v>7.1780000000000004E-3</v>
      </c>
      <c r="W265" s="10">
        <f t="shared" si="184"/>
        <v>9.924892057026477E-2</v>
      </c>
      <c r="X265" s="10">
        <f t="shared" si="184"/>
        <v>5.2493279022403265E-3</v>
      </c>
      <c r="Y265" s="10">
        <f t="shared" si="184"/>
        <v>3.7253951120162936E-2</v>
      </c>
      <c r="Z265" s="10">
        <f t="shared" si="184"/>
        <v>7.1008350305498983E-3</v>
      </c>
      <c r="AA265" s="10">
        <f t="shared" si="184"/>
        <v>2.1078696537678208E-2</v>
      </c>
      <c r="AB265" s="10">
        <f t="shared" si="184"/>
        <v>3.3978207739307543E-3</v>
      </c>
      <c r="AC265" s="10">
        <f t="shared" si="184"/>
        <v>1.6480448065173119E-3</v>
      </c>
      <c r="AD265" s="10">
        <f t="shared" si="184"/>
        <v>9.2168431771894113E-3</v>
      </c>
      <c r="AE265" s="10">
        <f t="shared" si="184"/>
        <v>1.1170081466395114E-2</v>
      </c>
      <c r="AF265" s="10">
        <f t="shared" si="184"/>
        <v>1.4604525458248473E-4</v>
      </c>
      <c r="AG265">
        <f t="shared" si="185"/>
        <v>21.396749885845001</v>
      </c>
      <c r="AH265">
        <f t="shared" si="185"/>
        <v>1.1316854183165252</v>
      </c>
      <c r="AI265">
        <f t="shared" si="185"/>
        <v>8.0314573679750296</v>
      </c>
      <c r="AJ265">
        <f t="shared" si="185"/>
        <v>1.530845779040571</v>
      </c>
      <c r="AK265">
        <f t="shared" si="185"/>
        <v>4.5442871836275973</v>
      </c>
      <c r="AL265">
        <f t="shared" si="182"/>
        <v>0.73252505759247966</v>
      </c>
      <c r="AM265">
        <f t="shared" si="182"/>
        <v>0.35529658482030446</v>
      </c>
      <c r="AN265">
        <f t="shared" si="182"/>
        <v>1.9870290484394806</v>
      </c>
      <c r="AO265">
        <f t="shared" si="182"/>
        <v>2.4081212971153967</v>
      </c>
      <c r="AP265">
        <f t="shared" si="182"/>
        <v>3.1485418343705496E-2</v>
      </c>
    </row>
    <row r="266" spans="1:42" customFormat="1">
      <c r="A266" s="10">
        <v>9</v>
      </c>
      <c r="B266" s="10" t="s">
        <v>139</v>
      </c>
      <c r="C266" s="10" t="s">
        <v>287</v>
      </c>
      <c r="D266" s="10">
        <v>2</v>
      </c>
      <c r="E266" s="10"/>
      <c r="F266" s="10" t="s">
        <v>163</v>
      </c>
      <c r="G266" s="10" t="s">
        <v>284</v>
      </c>
      <c r="I266" s="35">
        <v>296470.47743404203</v>
      </c>
      <c r="J266" s="10"/>
      <c r="K266" s="54">
        <v>9.9108027750247629E-3</v>
      </c>
      <c r="L266" s="10">
        <f t="shared" si="183"/>
        <v>4.9504459861248762</v>
      </c>
      <c r="M266" s="10">
        <v>2.3149999999999999</v>
      </c>
      <c r="N266" s="10">
        <v>0.182</v>
      </c>
      <c r="O266" s="10">
        <v>0.61899999999999999</v>
      </c>
      <c r="P266" s="10">
        <v>0.20499999999999999</v>
      </c>
      <c r="Q266" s="10">
        <v>0.92200000000000004</v>
      </c>
      <c r="R266" s="10">
        <v>0.193</v>
      </c>
      <c r="S266" s="10">
        <v>0.121</v>
      </c>
      <c r="T266" s="10">
        <v>0.28899999999999998</v>
      </c>
      <c r="U266" s="10">
        <v>0.624</v>
      </c>
      <c r="V266" s="10">
        <v>3.9780000000000006E-3</v>
      </c>
      <c r="W266" s="10">
        <f t="shared" si="184"/>
        <v>4.6763463463463467E-2</v>
      </c>
      <c r="X266" s="10">
        <f t="shared" si="184"/>
        <v>3.6764364364364364E-3</v>
      </c>
      <c r="Y266" s="10">
        <f t="shared" si="184"/>
        <v>1.2503923923923925E-2</v>
      </c>
      <c r="Z266" s="10">
        <f t="shared" si="184"/>
        <v>4.141041041041041E-3</v>
      </c>
      <c r="AA266" s="10">
        <f t="shared" si="184"/>
        <v>1.8624584584584585E-2</v>
      </c>
      <c r="AB266" s="10">
        <f t="shared" si="184"/>
        <v>3.8986386386386388E-3</v>
      </c>
      <c r="AC266" s="10">
        <f t="shared" si="184"/>
        <v>2.4442242242242243E-3</v>
      </c>
      <c r="AD266" s="10">
        <f t="shared" si="184"/>
        <v>5.8378578578578578E-3</v>
      </c>
      <c r="AE266" s="10">
        <f t="shared" si="184"/>
        <v>1.2604924924924925E-2</v>
      </c>
      <c r="AF266" s="10">
        <f t="shared" si="184"/>
        <v>8.0356396396396408E-5</v>
      </c>
      <c r="AG266">
        <f t="shared" si="185"/>
        <v>13.863986339482395</v>
      </c>
      <c r="AH266">
        <f t="shared" si="185"/>
        <v>1.0899548655662183</v>
      </c>
      <c r="AI266">
        <f t="shared" si="185"/>
        <v>3.7070442955246663</v>
      </c>
      <c r="AJ266">
        <f t="shared" si="185"/>
        <v>1.2276964145113998</v>
      </c>
      <c r="AK266">
        <f t="shared" si="185"/>
        <v>5.5216394838024918</v>
      </c>
      <c r="AL266">
        <f t="shared" si="182"/>
        <v>1.1558312585400008</v>
      </c>
      <c r="AM266">
        <f t="shared" si="182"/>
        <v>0.72464032271160683</v>
      </c>
      <c r="AN266">
        <f t="shared" si="182"/>
        <v>1.730752506311193</v>
      </c>
      <c r="AO266">
        <f t="shared" si="182"/>
        <v>3.7369881105127489</v>
      </c>
      <c r="AP266">
        <f t="shared" si="182"/>
        <v>2.3823299204518776E-2</v>
      </c>
    </row>
    <row r="267" spans="1:42" customFormat="1">
      <c r="A267" s="10">
        <v>10</v>
      </c>
      <c r="B267" s="10" t="s">
        <v>139</v>
      </c>
      <c r="C267" s="10" t="s">
        <v>287</v>
      </c>
      <c r="D267" s="10">
        <v>3</v>
      </c>
      <c r="E267" s="10"/>
      <c r="F267" s="10" t="s">
        <v>144</v>
      </c>
      <c r="G267" s="10" t="s">
        <v>284</v>
      </c>
      <c r="I267" s="35">
        <v>72900.629013325582</v>
      </c>
      <c r="J267" s="10"/>
      <c r="K267" s="54">
        <v>2.1999999999999909E-2</v>
      </c>
      <c r="L267" s="10">
        <f t="shared" si="183"/>
        <v>4.8900000000000006</v>
      </c>
      <c r="M267" s="10">
        <v>20.05</v>
      </c>
      <c r="N267" s="10">
        <v>0.23699999999999999</v>
      </c>
      <c r="O267" s="10">
        <v>2.5409999999999999</v>
      </c>
      <c r="P267" s="10">
        <v>1.306</v>
      </c>
      <c r="Q267" s="10">
        <v>1.9319999999999999</v>
      </c>
      <c r="R267" s="10">
        <v>0.66100000000000003</v>
      </c>
      <c r="S267" s="10">
        <v>0.114</v>
      </c>
      <c r="T267" s="10">
        <v>0.45600000000000002</v>
      </c>
      <c r="U267" s="10">
        <v>0.32</v>
      </c>
      <c r="V267" s="10">
        <v>2.4920000000000001E-2</v>
      </c>
      <c r="W267" s="10">
        <f t="shared" si="184"/>
        <v>0.41002044989775055</v>
      </c>
      <c r="X267" s="10">
        <f t="shared" si="184"/>
        <v>4.8466257668711649E-3</v>
      </c>
      <c r="Y267" s="10">
        <f t="shared" si="184"/>
        <v>5.1963190184049074E-2</v>
      </c>
      <c r="Z267" s="10">
        <f t="shared" si="184"/>
        <v>2.6707566462167692E-2</v>
      </c>
      <c r="AA267" s="10">
        <f t="shared" si="184"/>
        <v>3.950920245398773E-2</v>
      </c>
      <c r="AB267" s="10">
        <f t="shared" si="184"/>
        <v>1.3517382413087935E-2</v>
      </c>
      <c r="AC267" s="10">
        <f t="shared" si="184"/>
        <v>2.331288343558282E-3</v>
      </c>
      <c r="AD267" s="10">
        <f t="shared" si="184"/>
        <v>9.3251533742331281E-3</v>
      </c>
      <c r="AE267" s="10">
        <f t="shared" si="184"/>
        <v>6.5439672801635984E-3</v>
      </c>
      <c r="AF267" s="10">
        <f t="shared" si="184"/>
        <v>5.0961145194274027E-4</v>
      </c>
      <c r="AG267">
        <f t="shared" si="185"/>
        <v>29.890748705872763</v>
      </c>
      <c r="AH267">
        <f t="shared" si="185"/>
        <v>0.35332206699709939</v>
      </c>
      <c r="AI267">
        <f t="shared" si="185"/>
        <v>3.788149249956243</v>
      </c>
      <c r="AJ267">
        <f t="shared" si="185"/>
        <v>1.9469983945072233</v>
      </c>
      <c r="AK267">
        <f t="shared" si="185"/>
        <v>2.8802457107105321</v>
      </c>
      <c r="AL267">
        <f t="shared" si="182"/>
        <v>0.98542568052777524</v>
      </c>
      <c r="AM267">
        <f t="shared" si="182"/>
        <v>0.16995238665683263</v>
      </c>
      <c r="AN267">
        <f t="shared" si="182"/>
        <v>0.67980954662733051</v>
      </c>
      <c r="AO267">
        <f t="shared" si="182"/>
        <v>0.47705933096654773</v>
      </c>
      <c r="AP267">
        <f t="shared" si="182"/>
        <v>3.7150995399019907E-2</v>
      </c>
    </row>
    <row r="268" spans="1:42" customFormat="1">
      <c r="A268" s="10">
        <v>11</v>
      </c>
      <c r="B268" s="10" t="s">
        <v>139</v>
      </c>
      <c r="C268" s="10" t="s">
        <v>287</v>
      </c>
      <c r="D268" s="10">
        <v>3</v>
      </c>
      <c r="E268" s="10"/>
      <c r="F268" s="18" t="s">
        <v>145</v>
      </c>
      <c r="G268" s="10" t="s">
        <v>284</v>
      </c>
      <c r="I268" s="35">
        <v>40622.389625018019</v>
      </c>
      <c r="J268" s="10"/>
      <c r="K268" s="54">
        <v>6.3178677196446209E-2</v>
      </c>
      <c r="L268" s="10">
        <f t="shared" si="183"/>
        <v>4.684106614017769</v>
      </c>
      <c r="M268" s="10">
        <v>14.78</v>
      </c>
      <c r="N268" s="10">
        <v>0.23799999999999999</v>
      </c>
      <c r="O268" s="10">
        <v>3.08</v>
      </c>
      <c r="P268" s="10">
        <v>0.55000000000000004</v>
      </c>
      <c r="Q268" s="10">
        <v>1.321</v>
      </c>
      <c r="R268" s="10">
        <v>0.47799999999999998</v>
      </c>
      <c r="S268" s="10">
        <v>4.7E-2</v>
      </c>
      <c r="T268" s="10">
        <v>0.72699999999999998</v>
      </c>
      <c r="U268" s="10">
        <v>1.167</v>
      </c>
      <c r="V268" s="10">
        <v>1.485E-2</v>
      </c>
      <c r="W268" s="10">
        <f t="shared" si="184"/>
        <v>0.31553508956796628</v>
      </c>
      <c r="X268" s="10">
        <f t="shared" si="184"/>
        <v>5.0810115911485779E-3</v>
      </c>
      <c r="Y268" s="10">
        <f t="shared" si="184"/>
        <v>6.5754267650158071E-2</v>
      </c>
      <c r="Z268" s="10">
        <f t="shared" si="184"/>
        <v>1.1741833508956799E-2</v>
      </c>
      <c r="AA268" s="10">
        <f t="shared" si="184"/>
        <v>2.8201749209694413E-2</v>
      </c>
      <c r="AB268" s="10">
        <f t="shared" si="184"/>
        <v>1.0204720758693362E-2</v>
      </c>
      <c r="AC268" s="10">
        <f t="shared" si="184"/>
        <v>1.0033930453108536E-3</v>
      </c>
      <c r="AD268" s="10">
        <f t="shared" si="184"/>
        <v>1.5520569020021075E-2</v>
      </c>
      <c r="AE268" s="10">
        <f t="shared" si="184"/>
        <v>2.4914035827186515E-2</v>
      </c>
      <c r="AF268" s="10">
        <f t="shared" si="184"/>
        <v>3.1702950474183354E-4</v>
      </c>
      <c r="AG268">
        <f t="shared" si="185"/>
        <v>12.817789348794884</v>
      </c>
      <c r="AH268">
        <f t="shared" si="185"/>
        <v>0.20640283254487027</v>
      </c>
      <c r="AI268">
        <f t="shared" si="185"/>
        <v>2.6710954799924393</v>
      </c>
      <c r="AJ268">
        <f t="shared" si="185"/>
        <v>0.47698133571293555</v>
      </c>
      <c r="AK268">
        <f t="shared" si="185"/>
        <v>1.1456224445032503</v>
      </c>
      <c r="AL268">
        <f t="shared" si="182"/>
        <v>0.41454014267415124</v>
      </c>
      <c r="AM268">
        <f t="shared" si="182"/>
        <v>4.0760223233650854E-2</v>
      </c>
      <c r="AN268">
        <f t="shared" si="182"/>
        <v>0.63048260193328021</v>
      </c>
      <c r="AO268">
        <f t="shared" si="182"/>
        <v>1.0120676705036287</v>
      </c>
      <c r="AP268">
        <f t="shared" si="182"/>
        <v>1.287849606424926E-2</v>
      </c>
    </row>
    <row r="269" spans="1:42" customFormat="1">
      <c r="A269" s="10">
        <v>12</v>
      </c>
      <c r="B269" s="10" t="s">
        <v>139</v>
      </c>
      <c r="C269" s="10" t="s">
        <v>287</v>
      </c>
      <c r="D269" s="10">
        <v>3</v>
      </c>
      <c r="E269" s="10"/>
      <c r="F269" s="17" t="s">
        <v>150</v>
      </c>
      <c r="G269" s="10" t="s">
        <v>284</v>
      </c>
      <c r="I269" s="35">
        <v>198848.33854364787</v>
      </c>
      <c r="J269" s="10"/>
      <c r="K269" s="54">
        <v>2.3856858846918461E-2</v>
      </c>
      <c r="L269" s="10">
        <f t="shared" si="183"/>
        <v>4.8807157057654074</v>
      </c>
      <c r="M269" s="10">
        <v>4.8810000000000002</v>
      </c>
      <c r="N269" s="10">
        <v>0.29299999999999998</v>
      </c>
      <c r="O269" s="10">
        <v>1.6</v>
      </c>
      <c r="P269" s="10">
        <v>0.193</v>
      </c>
      <c r="Q269" s="10">
        <v>0.68600000000000005</v>
      </c>
      <c r="R269" s="10">
        <v>0.20300000000000001</v>
      </c>
      <c r="S269" s="10">
        <v>2.9000000000000001E-2</v>
      </c>
      <c r="T269" s="10">
        <v>0.60499999999999998</v>
      </c>
      <c r="U269" s="10">
        <v>0.86499999999999999</v>
      </c>
      <c r="V269" s="10">
        <v>5.9720000000000007E-3</v>
      </c>
      <c r="W269" s="10">
        <f t="shared" si="184"/>
        <v>0.10000582484725053</v>
      </c>
      <c r="X269" s="10">
        <f t="shared" si="184"/>
        <v>6.0032179226069248E-3</v>
      </c>
      <c r="Y269" s="10">
        <f t="shared" si="184"/>
        <v>3.2782077393075364E-2</v>
      </c>
      <c r="Z269" s="10">
        <f t="shared" si="184"/>
        <v>3.954338085539715E-3</v>
      </c>
      <c r="AA269" s="10">
        <f t="shared" si="184"/>
        <v>1.4055315682281062E-2</v>
      </c>
      <c r="AB269" s="10">
        <f t="shared" si="184"/>
        <v>4.1592260692464361E-3</v>
      </c>
      <c r="AC269" s="10">
        <f t="shared" si="184"/>
        <v>5.9417515274949085E-4</v>
      </c>
      <c r="AD269" s="10">
        <f t="shared" si="184"/>
        <v>1.2395723014256619E-2</v>
      </c>
      <c r="AE269" s="10">
        <f t="shared" si="184"/>
        <v>1.7722810590631365E-2</v>
      </c>
      <c r="AF269" s="10">
        <f t="shared" si="184"/>
        <v>1.2235910386965379E-4</v>
      </c>
      <c r="AG269">
        <f t="shared" si="185"/>
        <v>19.885992115562825</v>
      </c>
      <c r="AH269">
        <f t="shared" si="185"/>
        <v>1.1937299098258363</v>
      </c>
      <c r="AI269">
        <f t="shared" si="185"/>
        <v>6.5186616236223154</v>
      </c>
      <c r="AJ269">
        <f t="shared" si="185"/>
        <v>0.78631355834944172</v>
      </c>
      <c r="AK269">
        <f t="shared" si="185"/>
        <v>2.7948761711280676</v>
      </c>
      <c r="AL269">
        <f t="shared" si="182"/>
        <v>0.82705519349708123</v>
      </c>
      <c r="AM269">
        <f t="shared" si="182"/>
        <v>0.11815074192815445</v>
      </c>
      <c r="AN269">
        <f t="shared" si="182"/>
        <v>2.4648689264321875</v>
      </c>
      <c r="AO269">
        <f t="shared" si="182"/>
        <v>3.5241514402708134</v>
      </c>
      <c r="AP269">
        <f t="shared" si="182"/>
        <v>2.4330904510170292E-2</v>
      </c>
    </row>
    <row r="270" spans="1:42" customFormat="1">
      <c r="A270" s="10">
        <v>13</v>
      </c>
      <c r="B270" s="10" t="s">
        <v>139</v>
      </c>
      <c r="C270" s="10" t="s">
        <v>288</v>
      </c>
      <c r="D270" s="10">
        <v>1</v>
      </c>
      <c r="E270" s="10"/>
      <c r="F270" s="17" t="s">
        <v>144</v>
      </c>
      <c r="G270" s="10" t="s">
        <v>284</v>
      </c>
      <c r="I270" s="35">
        <v>57526.878629249055</v>
      </c>
      <c r="J270" s="10"/>
      <c r="K270" s="54">
        <v>2.0470829068577334E-2</v>
      </c>
      <c r="L270" s="10">
        <f t="shared" si="183"/>
        <v>4.8976458546571138</v>
      </c>
      <c r="M270" s="10">
        <v>10.54</v>
      </c>
      <c r="N270" s="10">
        <v>0.18099999999999999</v>
      </c>
      <c r="O270" s="10">
        <v>5.3890000000000002</v>
      </c>
      <c r="P270" s="10">
        <v>0.57999999999999996</v>
      </c>
      <c r="Q270" s="10">
        <v>2.31</v>
      </c>
      <c r="R270" s="10">
        <v>0.84399999999999997</v>
      </c>
      <c r="S270" s="10">
        <v>0.19</v>
      </c>
      <c r="T270" s="10">
        <v>0.85099999999999998</v>
      </c>
      <c r="U270" s="10">
        <v>0.48899999999999999</v>
      </c>
      <c r="V270" s="10">
        <v>3.1289999999999998E-2</v>
      </c>
      <c r="W270" s="10">
        <f t="shared" si="184"/>
        <v>0.21520543364681297</v>
      </c>
      <c r="X270" s="10">
        <f t="shared" si="184"/>
        <v>3.6956530825496344E-3</v>
      </c>
      <c r="Y270" s="10">
        <f t="shared" si="184"/>
        <v>0.11003245559038663</v>
      </c>
      <c r="Z270" s="10">
        <f t="shared" si="184"/>
        <v>1.1842424242424241E-2</v>
      </c>
      <c r="AA270" s="10">
        <f t="shared" si="184"/>
        <v>4.7165517241379309E-2</v>
      </c>
      <c r="AB270" s="10">
        <f t="shared" si="184"/>
        <v>1.7232769070010451E-2</v>
      </c>
      <c r="AC270" s="10">
        <f t="shared" si="184"/>
        <v>3.879414838035528E-3</v>
      </c>
      <c r="AD270" s="10">
        <f t="shared" si="184"/>
        <v>1.7375694879832811E-2</v>
      </c>
      <c r="AE270" s="10">
        <f t="shared" si="184"/>
        <v>9.9843887147335417E-3</v>
      </c>
      <c r="AF270" s="10">
        <f t="shared" si="184"/>
        <v>6.3887836990595608E-4</v>
      </c>
      <c r="AG270">
        <f t="shared" si="185"/>
        <v>12.380096861755121</v>
      </c>
      <c r="AH270">
        <f t="shared" si="185"/>
        <v>0.21259938633564296</v>
      </c>
      <c r="AI270">
        <f t="shared" si="185"/>
        <v>6.3298237180264083</v>
      </c>
      <c r="AJ270">
        <f t="shared" si="185"/>
        <v>0.68125770207001601</v>
      </c>
      <c r="AK270">
        <f t="shared" si="185"/>
        <v>2.7132849858305814</v>
      </c>
      <c r="AL270">
        <f t="shared" si="182"/>
        <v>0.99134741473636834</v>
      </c>
      <c r="AM270">
        <f t="shared" si="182"/>
        <v>0.22317062654017769</v>
      </c>
      <c r="AN270">
        <f t="shared" si="182"/>
        <v>0.99956949045100629</v>
      </c>
      <c r="AO270">
        <f t="shared" si="182"/>
        <v>0.57437071777972037</v>
      </c>
      <c r="AP270">
        <f t="shared" si="182"/>
        <v>3.6752678444432418E-2</v>
      </c>
    </row>
    <row r="271" spans="1:42" customFormat="1">
      <c r="A271" s="10">
        <v>14</v>
      </c>
      <c r="B271" s="10" t="s">
        <v>139</v>
      </c>
      <c r="C271" s="10" t="s">
        <v>288</v>
      </c>
      <c r="D271" s="10">
        <v>1</v>
      </c>
      <c r="E271" s="10"/>
      <c r="F271" s="17" t="s">
        <v>145</v>
      </c>
      <c r="G271" s="10" t="s">
        <v>284</v>
      </c>
      <c r="I271" s="35">
        <v>126247.6798357068</v>
      </c>
      <c r="J271" s="10"/>
      <c r="K271" s="54">
        <v>1.3000000000000123E-2</v>
      </c>
      <c r="L271" s="10">
        <f t="shared" si="183"/>
        <v>4.9349999999999996</v>
      </c>
      <c r="M271" s="10">
        <v>5.7430000000000003</v>
      </c>
      <c r="N271" s="10">
        <v>0.187</v>
      </c>
      <c r="O271" s="10">
        <v>4.4589999999999996</v>
      </c>
      <c r="P271" s="10">
        <v>0.26800000000000002</v>
      </c>
      <c r="Q271" s="10">
        <v>1.01</v>
      </c>
      <c r="R271" s="10">
        <v>0.39200000000000002</v>
      </c>
      <c r="S271" s="10">
        <v>0.154</v>
      </c>
      <c r="T271" s="10">
        <v>0.74099999999999999</v>
      </c>
      <c r="U271" s="10">
        <v>0.38300000000000001</v>
      </c>
      <c r="V271" s="10">
        <v>2.2629999999999997E-2</v>
      </c>
      <c r="W271" s="10">
        <f t="shared" si="184"/>
        <v>0.11637284701114491</v>
      </c>
      <c r="X271" s="10">
        <f t="shared" si="184"/>
        <v>3.7892603850050665E-3</v>
      </c>
      <c r="Y271" s="10">
        <f t="shared" si="184"/>
        <v>9.0354609929078011E-2</v>
      </c>
      <c r="Z271" s="10">
        <f t="shared" si="184"/>
        <v>5.4305977710233039E-3</v>
      </c>
      <c r="AA271" s="10">
        <f t="shared" si="184"/>
        <v>2.0466058763931108E-2</v>
      </c>
      <c r="AB271" s="10">
        <f t="shared" si="184"/>
        <v>7.9432624113475198E-3</v>
      </c>
      <c r="AC271" s="10">
        <f t="shared" si="184"/>
        <v>3.1205673758865253E-3</v>
      </c>
      <c r="AD271" s="10">
        <f t="shared" si="184"/>
        <v>1.5015197568389059E-2</v>
      </c>
      <c r="AE271" s="10">
        <f t="shared" si="184"/>
        <v>7.7608915906788251E-3</v>
      </c>
      <c r="AF271" s="10">
        <f t="shared" si="184"/>
        <v>4.5856129685916921E-4</v>
      </c>
      <c r="AG271">
        <f t="shared" si="185"/>
        <v>14.69180193103271</v>
      </c>
      <c r="AH271">
        <f t="shared" si="185"/>
        <v>0.47838533190024674</v>
      </c>
      <c r="AI271">
        <f t="shared" si="185"/>
        <v>11.407059866006415</v>
      </c>
      <c r="AJ271">
        <f t="shared" si="185"/>
        <v>0.68560036871265306</v>
      </c>
      <c r="AK271">
        <f t="shared" si="185"/>
        <v>2.583792434327536</v>
      </c>
      <c r="AL271">
        <f t="shared" si="182"/>
        <v>1.0028184497588062</v>
      </c>
      <c r="AM271">
        <f t="shared" si="182"/>
        <v>0.3939643909766738</v>
      </c>
      <c r="AN271">
        <f t="shared" si="182"/>
        <v>1.8956338552838652</v>
      </c>
      <c r="AO271">
        <f t="shared" si="182"/>
        <v>0.97979455677964966</v>
      </c>
      <c r="AP271">
        <f t="shared" si="182"/>
        <v>5.7892299790922898E-2</v>
      </c>
    </row>
    <row r="272" spans="1:42" customFormat="1">
      <c r="A272" s="10">
        <v>15</v>
      </c>
      <c r="B272" s="10" t="s">
        <v>139</v>
      </c>
      <c r="C272" s="10" t="s">
        <v>288</v>
      </c>
      <c r="D272" s="10">
        <v>1</v>
      </c>
      <c r="E272" s="10"/>
      <c r="F272" s="17" t="s">
        <v>150</v>
      </c>
      <c r="G272" s="10" t="s">
        <v>284</v>
      </c>
      <c r="I272" s="35">
        <v>168237.74836941133</v>
      </c>
      <c r="J272" s="10"/>
      <c r="K272" s="54">
        <v>1.0999999999999899E-2</v>
      </c>
      <c r="L272" s="10">
        <f t="shared" si="183"/>
        <v>4.9450000000000003</v>
      </c>
      <c r="M272" s="10">
        <v>3.762</v>
      </c>
      <c r="N272" s="10">
        <v>0.214</v>
      </c>
      <c r="O272" s="10">
        <v>4.5990000000000002</v>
      </c>
      <c r="P272" s="10">
        <v>0.23599999999999999</v>
      </c>
      <c r="Q272" s="10">
        <v>0.78100000000000003</v>
      </c>
      <c r="R272" s="10">
        <v>0.628</v>
      </c>
      <c r="S272" s="10">
        <v>0.111</v>
      </c>
      <c r="T272" s="10">
        <v>0.92600000000000005</v>
      </c>
      <c r="U272" s="10">
        <v>0.53200000000000003</v>
      </c>
      <c r="V272" s="10">
        <v>2.367E-2</v>
      </c>
      <c r="W272" s="10">
        <f t="shared" si="184"/>
        <v>7.6076845298281098E-2</v>
      </c>
      <c r="X272" s="10">
        <f t="shared" si="184"/>
        <v>4.3276036400404453E-3</v>
      </c>
      <c r="Y272" s="10">
        <f t="shared" si="184"/>
        <v>9.3003033367037413E-2</v>
      </c>
      <c r="Z272" s="10">
        <f t="shared" si="184"/>
        <v>4.772497472194135E-3</v>
      </c>
      <c r="AA272" s="10">
        <f t="shared" si="184"/>
        <v>1.5793731041456018E-2</v>
      </c>
      <c r="AB272" s="10">
        <f t="shared" si="184"/>
        <v>1.269969666329626E-2</v>
      </c>
      <c r="AC272" s="10">
        <f t="shared" si="184"/>
        <v>2.2446916076845299E-3</v>
      </c>
      <c r="AD272" s="10">
        <f t="shared" si="184"/>
        <v>1.8725985844287162E-2</v>
      </c>
      <c r="AE272" s="10">
        <f t="shared" si="184"/>
        <v>1.0758341759352882E-2</v>
      </c>
      <c r="AF272" s="10">
        <f t="shared" si="184"/>
        <v>4.7866531850353894E-4</v>
      </c>
      <c r="AG272">
        <f t="shared" si="185"/>
        <v>12.798997156030849</v>
      </c>
      <c r="AH272">
        <f t="shared" si="185"/>
        <v>0.72806629223567298</v>
      </c>
      <c r="AI272">
        <f t="shared" si="185"/>
        <v>15.646620925195606</v>
      </c>
      <c r="AJ272">
        <f t="shared" si="185"/>
        <v>0.80291422882064856</v>
      </c>
      <c r="AK272">
        <f t="shared" si="185"/>
        <v>2.657101748766638</v>
      </c>
      <c r="AL272">
        <f t="shared" si="182"/>
        <v>2.1365683716074892</v>
      </c>
      <c r="AM272">
        <f t="shared" si="182"/>
        <v>0.37764186186055937</v>
      </c>
      <c r="AN272">
        <f t="shared" si="182"/>
        <v>3.1504176944403421</v>
      </c>
      <c r="AO272">
        <f t="shared" si="182"/>
        <v>1.8099591937821402</v>
      </c>
      <c r="AP272">
        <f t="shared" si="182"/>
        <v>8.0529575407562518E-2</v>
      </c>
    </row>
    <row r="273" spans="1:42" customFormat="1">
      <c r="A273" s="10">
        <v>16</v>
      </c>
      <c r="B273" s="10" t="s">
        <v>139</v>
      </c>
      <c r="C273" s="10" t="s">
        <v>288</v>
      </c>
      <c r="D273" s="10">
        <v>1</v>
      </c>
      <c r="E273" s="10"/>
      <c r="F273" t="s">
        <v>66</v>
      </c>
      <c r="G273" s="10" t="s">
        <v>285</v>
      </c>
      <c r="I273" s="35">
        <v>199916.08268779903</v>
      </c>
      <c r="J273" s="10"/>
      <c r="K273" s="54">
        <v>9.960159362549792E-3</v>
      </c>
      <c r="L273" s="10">
        <f t="shared" si="183"/>
        <v>4.9501992031872515</v>
      </c>
      <c r="M273" s="10">
        <v>2.706</v>
      </c>
      <c r="N273" s="10">
        <v>0.20799999999999999</v>
      </c>
      <c r="O273" s="10">
        <v>5.391</v>
      </c>
      <c r="P273" s="10">
        <v>7.0000000000000007E-2</v>
      </c>
      <c r="Q273" s="10">
        <v>1.0660000000000001</v>
      </c>
      <c r="R273" s="10">
        <v>0.498</v>
      </c>
      <c r="S273" s="10">
        <v>7.5999999999999998E-2</v>
      </c>
      <c r="T273" s="10">
        <v>0.873</v>
      </c>
      <c r="U273" s="10">
        <v>0.14699999999999999</v>
      </c>
      <c r="V273" s="10">
        <v>5.5060000000000005E-2</v>
      </c>
      <c r="W273" s="10">
        <f t="shared" si="184"/>
        <v>5.4664466800804827E-2</v>
      </c>
      <c r="X273" s="10">
        <f t="shared" si="184"/>
        <v>4.2018511066398388E-3</v>
      </c>
      <c r="Y273" s="10">
        <f t="shared" si="184"/>
        <v>0.10890470824949698</v>
      </c>
      <c r="Z273" s="10">
        <f t="shared" si="184"/>
        <v>1.4140845070422536E-3</v>
      </c>
      <c r="AA273" s="10">
        <f t="shared" si="184"/>
        <v>2.1534486921529174E-2</v>
      </c>
      <c r="AB273" s="10">
        <f t="shared" si="184"/>
        <v>1.006020120724346E-2</v>
      </c>
      <c r="AC273" s="10">
        <f t="shared" si="184"/>
        <v>1.5352917505030178E-3</v>
      </c>
      <c r="AD273" s="10">
        <f t="shared" si="184"/>
        <v>1.7635653923541245E-2</v>
      </c>
      <c r="AE273" s="10">
        <f t="shared" si="184"/>
        <v>2.969577464788732E-3</v>
      </c>
      <c r="AF273" s="10">
        <f t="shared" si="184"/>
        <v>1.1122784708249497E-3</v>
      </c>
      <c r="AG273">
        <f t="shared" si="185"/>
        <v>10.928306065034143</v>
      </c>
      <c r="AH273">
        <f t="shared" si="185"/>
        <v>0.84001761327682989</v>
      </c>
      <c r="AI273">
        <f t="shared" si="185"/>
        <v>21.771802659497069</v>
      </c>
      <c r="AJ273">
        <f t="shared" si="185"/>
        <v>0.28269823523739473</v>
      </c>
      <c r="AK273">
        <f t="shared" si="185"/>
        <v>4.3050902680437533</v>
      </c>
      <c r="AL273">
        <f t="shared" si="182"/>
        <v>2.0111960164031792</v>
      </c>
      <c r="AM273">
        <f t="shared" si="182"/>
        <v>0.30692951254345707</v>
      </c>
      <c r="AN273">
        <f t="shared" si="182"/>
        <v>3.525650848032079</v>
      </c>
      <c r="AO273">
        <f t="shared" si="182"/>
        <v>0.59366629399852877</v>
      </c>
      <c r="AP273">
        <f t="shared" si="182"/>
        <v>0.22236235474529931</v>
      </c>
    </row>
    <row r="274" spans="1:42" customFormat="1">
      <c r="A274" s="10">
        <v>17</v>
      </c>
      <c r="B274" s="10" t="s">
        <v>139</v>
      </c>
      <c r="C274" s="10" t="s">
        <v>288</v>
      </c>
      <c r="D274" s="10">
        <v>1</v>
      </c>
      <c r="E274" s="10"/>
      <c r="F274" s="10" t="s">
        <v>163</v>
      </c>
      <c r="G274" s="10" t="s">
        <v>284</v>
      </c>
      <c r="I274" s="35">
        <v>226916.90570909993</v>
      </c>
      <c r="J274" s="10"/>
      <c r="K274" s="54">
        <v>4.980079681274785E-3</v>
      </c>
      <c r="L274" s="10">
        <f t="shared" si="183"/>
        <v>4.9750996015936257</v>
      </c>
      <c r="M274" s="10">
        <v>1.7350000000000001</v>
      </c>
      <c r="N274" s="10">
        <v>0.20899999999999999</v>
      </c>
      <c r="O274" s="10">
        <v>3.9620000000000002</v>
      </c>
      <c r="P274" s="10">
        <v>0.26700000000000002</v>
      </c>
      <c r="Q274" s="10">
        <v>2.0299999999999998</v>
      </c>
      <c r="R274" s="10">
        <v>1.7929999999999999</v>
      </c>
      <c r="S274" s="10">
        <v>7.0000000000000007E-2</v>
      </c>
      <c r="T274" s="10">
        <v>0.745</v>
      </c>
      <c r="U274" s="10">
        <v>0.91200000000000003</v>
      </c>
      <c r="V274" s="10">
        <v>1.6619999999999999E-2</v>
      </c>
      <c r="W274" s="10">
        <f t="shared" si="184"/>
        <v>3.4873673673673673E-2</v>
      </c>
      <c r="X274" s="10">
        <f t="shared" si="184"/>
        <v>4.2009209209209215E-3</v>
      </c>
      <c r="Y274" s="10">
        <f t="shared" si="184"/>
        <v>7.9636596596596609E-2</v>
      </c>
      <c r="Z274" s="10">
        <f t="shared" si="184"/>
        <v>5.366726726726727E-3</v>
      </c>
      <c r="AA274" s="10">
        <f t="shared" si="184"/>
        <v>4.08032032032032E-2</v>
      </c>
      <c r="AB274" s="10">
        <f t="shared" si="184"/>
        <v>3.6039479479479483E-2</v>
      </c>
      <c r="AC274" s="10">
        <f t="shared" si="184"/>
        <v>1.4070070070070072E-3</v>
      </c>
      <c r="AD274" s="10">
        <f t="shared" si="184"/>
        <v>1.4974574574574573E-2</v>
      </c>
      <c r="AE274" s="10">
        <f t="shared" si="184"/>
        <v>1.8331291291291293E-2</v>
      </c>
      <c r="AF274" s="10">
        <f t="shared" si="184"/>
        <v>3.3406366366366369E-4</v>
      </c>
      <c r="AG274">
        <f t="shared" si="185"/>
        <v>7.9134261207389294</v>
      </c>
      <c r="AH274">
        <f t="shared" si="185"/>
        <v>0.95325997650399796</v>
      </c>
      <c r="AI274">
        <f t="shared" si="185"/>
        <v>18.070890080903542</v>
      </c>
      <c r="AJ274">
        <f t="shared" si="185"/>
        <v>1.2178010226151552</v>
      </c>
      <c r="AK274">
        <f t="shared" si="185"/>
        <v>9.2589366138905049</v>
      </c>
      <c r="AL274">
        <f t="shared" si="182"/>
        <v>8.1779671668500882</v>
      </c>
      <c r="AM274">
        <f t="shared" si="182"/>
        <v>0.31927367634105197</v>
      </c>
      <c r="AN274">
        <f t="shared" si="182"/>
        <v>3.3979841267726232</v>
      </c>
      <c r="AO274">
        <f t="shared" si="182"/>
        <v>4.1596798974719915</v>
      </c>
      <c r="AP274">
        <f t="shared" si="182"/>
        <v>7.580469286840405E-2</v>
      </c>
    </row>
    <row r="275" spans="1:42" customFormat="1">
      <c r="A275" s="10">
        <v>18</v>
      </c>
      <c r="B275" s="10" t="s">
        <v>139</v>
      </c>
      <c r="C275" s="10" t="s">
        <v>288</v>
      </c>
      <c r="D275" s="10">
        <v>2</v>
      </c>
      <c r="E275" s="10"/>
      <c r="F275" s="17" t="s">
        <v>145</v>
      </c>
      <c r="G275" s="10" t="s">
        <v>284</v>
      </c>
      <c r="I275" s="35">
        <v>119067.53138686132</v>
      </c>
      <c r="J275" s="10"/>
      <c r="K275" s="54">
        <v>1.4880952380952439E-2</v>
      </c>
      <c r="L275" s="10">
        <f t="shared" si="183"/>
        <v>4.9255952380952381</v>
      </c>
      <c r="M275" s="10">
        <v>5.9340000000000002</v>
      </c>
      <c r="N275" s="10">
        <v>0.33800000000000002</v>
      </c>
      <c r="O275" s="10">
        <v>16.170000000000002</v>
      </c>
      <c r="P275" s="10">
        <v>0.221</v>
      </c>
      <c r="Q275" s="10">
        <v>1.2230000000000001</v>
      </c>
      <c r="R275" s="10">
        <v>0.80900000000000005</v>
      </c>
      <c r="S275" s="10">
        <v>0.30499999999999999</v>
      </c>
      <c r="T275" s="10">
        <v>0.93400000000000005</v>
      </c>
      <c r="U275" s="10">
        <v>0.182</v>
      </c>
      <c r="V275" s="10">
        <v>0.12429999999999999</v>
      </c>
      <c r="W275" s="10">
        <f t="shared" si="184"/>
        <v>0.120472749244713</v>
      </c>
      <c r="X275" s="10">
        <f t="shared" si="184"/>
        <v>6.8621148036253779E-3</v>
      </c>
      <c r="Y275" s="10">
        <f t="shared" si="184"/>
        <v>0.32828519637462239</v>
      </c>
      <c r="Z275" s="10">
        <f t="shared" si="184"/>
        <v>4.486767371601209E-3</v>
      </c>
      <c r="AA275" s="10">
        <f t="shared" si="184"/>
        <v>2.4829486404833841E-2</v>
      </c>
      <c r="AB275" s="10">
        <f t="shared" ref="AB275:AF277" si="186">R275*0.1/$L275</f>
        <v>1.6424410876132934E-2</v>
      </c>
      <c r="AC275" s="10">
        <f t="shared" si="186"/>
        <v>6.19214501510574E-3</v>
      </c>
      <c r="AD275" s="10">
        <f t="shared" si="186"/>
        <v>1.8962175226586105E-2</v>
      </c>
      <c r="AE275" s="10">
        <f t="shared" si="186"/>
        <v>3.6949848942598191E-3</v>
      </c>
      <c r="AF275" s="10">
        <f t="shared" si="186"/>
        <v>2.5235528700906346E-3</v>
      </c>
      <c r="AG275">
        <f t="shared" si="185"/>
        <v>14.344392851956338</v>
      </c>
      <c r="AH275">
        <f t="shared" si="185"/>
        <v>0.81705506976091036</v>
      </c>
      <c r="AI275">
        <f t="shared" si="185"/>
        <v>39.088107923177283</v>
      </c>
      <c r="AJ275">
        <f t="shared" si="185"/>
        <v>0.53422831484367228</v>
      </c>
      <c r="AK275">
        <f t="shared" si="185"/>
        <v>2.9563856518271994</v>
      </c>
      <c r="AL275">
        <f t="shared" si="182"/>
        <v>1.9556140575046645</v>
      </c>
      <c r="AM275">
        <f t="shared" si="182"/>
        <v>0.73728342093809951</v>
      </c>
      <c r="AN275">
        <f t="shared" si="182"/>
        <v>2.2577793939547051</v>
      </c>
      <c r="AO275">
        <f t="shared" si="182"/>
        <v>0.43995272987125944</v>
      </c>
      <c r="AP275">
        <f t="shared" si="182"/>
        <v>0.30047321056592058</v>
      </c>
    </row>
    <row r="276" spans="1:42" customFormat="1">
      <c r="A276" s="10">
        <v>19</v>
      </c>
      <c r="B276" s="10" t="s">
        <v>139</v>
      </c>
      <c r="C276" s="10" t="s">
        <v>288</v>
      </c>
      <c r="D276" s="10">
        <v>2</v>
      </c>
      <c r="E276" s="10"/>
      <c r="F276" s="17" t="s">
        <v>150</v>
      </c>
      <c r="G276" s="10" t="s">
        <v>284</v>
      </c>
      <c r="I276" s="35">
        <v>70081.97022572787</v>
      </c>
      <c r="J276" s="10"/>
      <c r="K276" s="54">
        <v>7.789678675754641E-3</v>
      </c>
      <c r="L276" s="10">
        <f t="shared" si="183"/>
        <v>4.9610516066212265</v>
      </c>
      <c r="M276" s="10">
        <v>3.7320000000000002</v>
      </c>
      <c r="N276" s="10">
        <v>0.32300000000000001</v>
      </c>
      <c r="O276" s="10">
        <v>15.41</v>
      </c>
      <c r="P276" s="10">
        <v>0.443</v>
      </c>
      <c r="Q276" s="10">
        <v>1.079</v>
      </c>
      <c r="R276" s="10">
        <v>0.63700000000000001</v>
      </c>
      <c r="S276" s="10">
        <v>0.34200000000000003</v>
      </c>
      <c r="T276" s="10">
        <v>1.3049999999999999</v>
      </c>
      <c r="U276" s="10">
        <v>1.0740000000000001</v>
      </c>
      <c r="V276" s="10">
        <v>0.1057</v>
      </c>
      <c r="W276" s="10">
        <f t="shared" ref="W276:AF278" si="187">M276*0.1/$L276</f>
        <v>7.5225986261040254E-2</v>
      </c>
      <c r="X276" s="10">
        <f t="shared" si="187"/>
        <v>6.5107163886162916E-3</v>
      </c>
      <c r="Y276" s="10">
        <f t="shared" si="187"/>
        <v>0.31061962708537788</v>
      </c>
      <c r="Z276" s="10">
        <f t="shared" si="187"/>
        <v>8.9295583905790003E-3</v>
      </c>
      <c r="AA276" s="10">
        <f t="shared" si="187"/>
        <v>2.1749421000981355E-2</v>
      </c>
      <c r="AB276" s="10">
        <f t="shared" si="186"/>
        <v>1.284001962708538E-2</v>
      </c>
      <c r="AC276" s="10">
        <f t="shared" si="186"/>
        <v>6.8936997055937203E-3</v>
      </c>
      <c r="AD276" s="10">
        <f t="shared" si="186"/>
        <v>2.630490677134446E-2</v>
      </c>
      <c r="AE276" s="10">
        <f t="shared" si="186"/>
        <v>2.1648635917566245E-2</v>
      </c>
      <c r="AF276" s="10">
        <f t="shared" si="186"/>
        <v>2.1305966633954863E-3</v>
      </c>
      <c r="AG276">
        <f t="shared" si="185"/>
        <v>5.2719853293472374</v>
      </c>
      <c r="AH276">
        <f t="shared" si="185"/>
        <v>0.45628383209516543</v>
      </c>
      <c r="AI276">
        <f t="shared" si="185"/>
        <v>21.768835456924144</v>
      </c>
      <c r="AJ276">
        <f t="shared" si="185"/>
        <v>0.62580104525745595</v>
      </c>
      <c r="AK276">
        <f t="shared" si="185"/>
        <v>1.5242422750175959</v>
      </c>
      <c r="AL276">
        <f t="shared" si="182"/>
        <v>0.89985387320315913</v>
      </c>
      <c r="AM276">
        <f t="shared" si="182"/>
        <v>0.48312405751252813</v>
      </c>
      <c r="AN276">
        <f t="shared" si="182"/>
        <v>1.8434996931399099</v>
      </c>
      <c r="AO276">
        <f t="shared" si="182"/>
        <v>1.5171790578025004</v>
      </c>
      <c r="AP276">
        <f t="shared" si="182"/>
        <v>0.14931641192711761</v>
      </c>
    </row>
    <row r="277" spans="1:42" customFormat="1">
      <c r="A277" s="10">
        <v>20</v>
      </c>
      <c r="B277" s="10" t="s">
        <v>139</v>
      </c>
      <c r="C277" s="10" t="s">
        <v>288</v>
      </c>
      <c r="D277" s="10">
        <v>2</v>
      </c>
      <c r="E277" s="10"/>
      <c r="F277" t="s">
        <v>66</v>
      </c>
      <c r="G277" s="10" t="s">
        <v>285</v>
      </c>
      <c r="I277" s="35">
        <v>302632.02615327964</v>
      </c>
      <c r="J277" s="10"/>
      <c r="K277" s="54">
        <v>3.0030030030031574E-3</v>
      </c>
      <c r="L277" s="10">
        <f t="shared" si="183"/>
        <v>4.9849849849849841</v>
      </c>
      <c r="M277" s="10">
        <v>1.0189999999999999</v>
      </c>
      <c r="N277" s="10">
        <v>0.40699999999999997</v>
      </c>
      <c r="O277" s="10">
        <v>4.984</v>
      </c>
      <c r="P277" s="10">
        <v>3.5999999999999997E-2</v>
      </c>
      <c r="Q277" s="10">
        <v>1.0089999999999999</v>
      </c>
      <c r="R277" s="10">
        <v>0.72699999999999998</v>
      </c>
      <c r="S277" s="10">
        <v>0.255</v>
      </c>
      <c r="T277" s="10">
        <v>0.51500000000000001</v>
      </c>
      <c r="U277" s="10">
        <v>0.29899999999999999</v>
      </c>
      <c r="V277" s="10">
        <v>7.0699999999999999E-2</v>
      </c>
      <c r="W277" s="10">
        <f t="shared" si="187"/>
        <v>2.0441385542168677E-2</v>
      </c>
      <c r="X277" s="10">
        <f t="shared" si="187"/>
        <v>8.1645180722891581E-3</v>
      </c>
      <c r="Y277" s="10">
        <f t="shared" si="187"/>
        <v>9.9980240963855438E-2</v>
      </c>
      <c r="Z277" s="10">
        <f t="shared" si="187"/>
        <v>7.2216867469879534E-4</v>
      </c>
      <c r="AA277" s="10">
        <f t="shared" si="187"/>
        <v>2.0240783132530121E-2</v>
      </c>
      <c r="AB277" s="10">
        <f t="shared" si="186"/>
        <v>1.4583795180722895E-2</v>
      </c>
      <c r="AC277" s="10">
        <f t="shared" si="186"/>
        <v>5.1153614457831341E-3</v>
      </c>
      <c r="AD277" s="10">
        <f t="shared" si="186"/>
        <v>1.0331024096385545E-2</v>
      </c>
      <c r="AE277" s="10">
        <f t="shared" si="186"/>
        <v>5.9980120481927723E-3</v>
      </c>
      <c r="AF277" s="10">
        <f t="shared" si="186"/>
        <v>1.4182590361445785E-3</v>
      </c>
      <c r="AG277">
        <f t="shared" si="185"/>
        <v>6.1862179240068631</v>
      </c>
      <c r="AH277">
        <f t="shared" si="185"/>
        <v>2.4708446467819369</v>
      </c>
      <c r="AI277">
        <f t="shared" si="185"/>
        <v>30.2572228981847</v>
      </c>
      <c r="AJ277">
        <f t="shared" si="185"/>
        <v>0.21855136924852514</v>
      </c>
      <c r="AK277">
        <f t="shared" si="185"/>
        <v>6.125509210326717</v>
      </c>
      <c r="AL277">
        <f t="shared" si="182"/>
        <v>4.4135234845466051</v>
      </c>
      <c r="AM277">
        <f t="shared" si="182"/>
        <v>1.5480721988437198</v>
      </c>
      <c r="AN277">
        <f t="shared" si="182"/>
        <v>3.1264987545275127</v>
      </c>
      <c r="AO277">
        <f t="shared" si="182"/>
        <v>1.8151905390363616</v>
      </c>
      <c r="AP277">
        <f t="shared" si="182"/>
        <v>0.42921060571863123</v>
      </c>
    </row>
    <row r="278" spans="1:42" customFormat="1">
      <c r="A278" s="10">
        <v>21</v>
      </c>
      <c r="B278" s="10" t="s">
        <v>139</v>
      </c>
      <c r="C278" s="10" t="s">
        <v>288</v>
      </c>
      <c r="D278" s="10">
        <v>2</v>
      </c>
      <c r="E278" s="10"/>
      <c r="F278" s="10" t="s">
        <v>163</v>
      </c>
      <c r="G278" s="10" t="s">
        <v>284</v>
      </c>
      <c r="I278" s="35">
        <v>215635.33355560046</v>
      </c>
      <c r="J278" s="10"/>
      <c r="K278" s="54">
        <v>2.8985507246377384E-3</v>
      </c>
      <c r="L278" s="10">
        <f t="shared" si="183"/>
        <v>4.9855072463768115</v>
      </c>
      <c r="M278" s="10">
        <v>0.70399999999999996</v>
      </c>
      <c r="N278" s="10">
        <v>0.39600000000000002</v>
      </c>
      <c r="O278" s="10">
        <v>4.7069999999999999</v>
      </c>
      <c r="P278" s="10">
        <v>0.28399999999999997</v>
      </c>
      <c r="Q278" s="10">
        <v>1.163</v>
      </c>
      <c r="R278" s="10">
        <v>0.41499999999999998</v>
      </c>
      <c r="S278" s="10">
        <v>0.36499999999999999</v>
      </c>
      <c r="T278" s="10">
        <v>0.39800000000000002</v>
      </c>
      <c r="U278" s="10">
        <v>1.1439999999999999</v>
      </c>
      <c r="V278" s="10">
        <v>7.4200000000000002E-2</v>
      </c>
      <c r="W278" s="10">
        <f t="shared" si="187"/>
        <v>1.4120930232558141E-2</v>
      </c>
      <c r="X278" s="10">
        <f t="shared" si="187"/>
        <v>7.9430232558139538E-3</v>
      </c>
      <c r="Y278" s="10">
        <f t="shared" si="187"/>
        <v>9.4413662790697683E-2</v>
      </c>
      <c r="Z278" s="10">
        <f t="shared" si="187"/>
        <v>5.6965116279069769E-3</v>
      </c>
      <c r="AA278" s="10">
        <f t="shared" si="187"/>
        <v>2.332761627906977E-2</v>
      </c>
      <c r="AB278" s="10">
        <f t="shared" si="187"/>
        <v>8.3241279069767443E-3</v>
      </c>
      <c r="AC278" s="10">
        <f t="shared" si="187"/>
        <v>7.3212209302325575E-3</v>
      </c>
      <c r="AD278" s="10">
        <f t="shared" si="187"/>
        <v>7.9831395348837209E-3</v>
      </c>
      <c r="AE278" s="10">
        <f t="shared" si="187"/>
        <v>2.2946511627906976E-2</v>
      </c>
      <c r="AF278" s="10">
        <f t="shared" si="187"/>
        <v>1.4883139534883722E-3</v>
      </c>
      <c r="AG278">
        <f t="shared" si="185"/>
        <v>3.0449715008130376</v>
      </c>
      <c r="AH278">
        <f t="shared" si="185"/>
        <v>1.7127964692073336</v>
      </c>
      <c r="AI278">
        <f t="shared" si="185"/>
        <v>20.358921668078079</v>
      </c>
      <c r="AJ278">
        <f t="shared" si="185"/>
        <v>1.2283691849870775</v>
      </c>
      <c r="AK278">
        <f t="shared" si="185"/>
        <v>5.0302583173942645</v>
      </c>
      <c r="AL278">
        <f t="shared" si="182"/>
        <v>1.7949760977804126</v>
      </c>
      <c r="AM278">
        <f t="shared" si="182"/>
        <v>1.5787139173249412</v>
      </c>
      <c r="AN278">
        <f t="shared" si="182"/>
        <v>1.7214469564255523</v>
      </c>
      <c r="AO278">
        <f t="shared" si="182"/>
        <v>4.9480786888211847</v>
      </c>
      <c r="AP278">
        <f t="shared" si="182"/>
        <v>0.32093307579591956</v>
      </c>
    </row>
    <row r="279" spans="1:42">
      <c r="A279" s="4"/>
      <c r="B279" s="4"/>
      <c r="D279"/>
      <c r="E279" s="4"/>
      <c r="F279" s="4"/>
      <c r="G279" s="4"/>
      <c r="H279" s="4"/>
      <c r="I279" s="4"/>
      <c r="J279"/>
      <c r="K279" s="4"/>
      <c r="L279"/>
      <c r="M279"/>
      <c r="N279" s="4"/>
      <c r="O279"/>
      <c r="P279" s="4"/>
      <c r="Q279" s="4"/>
      <c r="R279"/>
      <c r="S279"/>
    </row>
    <row r="280" spans="1:42">
      <c r="A280" s="4"/>
      <c r="B280" s="4"/>
      <c r="D280"/>
      <c r="E280" s="4"/>
      <c r="F280" s="4"/>
      <c r="G280" s="4"/>
      <c r="H280" s="4"/>
      <c r="I280" s="4"/>
      <c r="J280"/>
      <c r="K280" s="4"/>
      <c r="L280"/>
      <c r="M280"/>
      <c r="N280" s="4"/>
      <c r="O280"/>
      <c r="P280" s="4"/>
      <c r="Q280" s="4"/>
      <c r="R280"/>
      <c r="S280"/>
    </row>
    <row r="281" spans="1:42">
      <c r="A281" s="4"/>
      <c r="B281" s="4"/>
      <c r="D281" s="8"/>
      <c r="E281" s="4"/>
      <c r="F281" s="4"/>
      <c r="G281" s="4"/>
      <c r="H281" s="4"/>
      <c r="I281" s="4"/>
      <c r="J281"/>
      <c r="K281" s="4"/>
      <c r="L281"/>
      <c r="M281"/>
      <c r="N281" s="4"/>
      <c r="O281"/>
      <c r="P281" s="4"/>
      <c r="Q281" s="4"/>
      <c r="R281"/>
      <c r="S281"/>
    </row>
    <row r="282" spans="1:42">
      <c r="A282" s="4"/>
      <c r="B282" s="4"/>
      <c r="D282"/>
      <c r="E282" s="4"/>
      <c r="F282" s="4"/>
      <c r="G282" s="4"/>
      <c r="H282" s="4"/>
      <c r="I282" s="4"/>
      <c r="J282" s="6"/>
      <c r="K282" s="4"/>
      <c r="L282" s="6"/>
      <c r="M282" s="6"/>
      <c r="N282" s="4"/>
      <c r="O282" s="6"/>
      <c r="P282" s="4"/>
      <c r="Q282" s="4"/>
      <c r="R282" s="6"/>
      <c r="S282" s="6"/>
    </row>
    <row r="283" spans="1:42">
      <c r="A283" s="4"/>
      <c r="B283" s="4"/>
      <c r="D283"/>
      <c r="E283" s="4"/>
      <c r="F283" s="4"/>
      <c r="G283" s="4"/>
      <c r="H283" s="4"/>
      <c r="I283" s="4"/>
      <c r="J283"/>
      <c r="K283" s="4"/>
      <c r="L283"/>
      <c r="M283"/>
      <c r="N283" s="4"/>
      <c r="O283"/>
      <c r="P283" s="4"/>
      <c r="Q283" s="4"/>
      <c r="R283"/>
      <c r="S283"/>
    </row>
    <row r="284" spans="1:42">
      <c r="A284" s="4"/>
      <c r="B284" s="4"/>
      <c r="D284"/>
      <c r="E284" s="4"/>
      <c r="F284" s="4"/>
      <c r="G284" s="4"/>
      <c r="H284" s="4"/>
      <c r="I284" s="4"/>
      <c r="J284"/>
      <c r="K284" s="4"/>
      <c r="L284"/>
      <c r="M284"/>
      <c r="N284" s="4"/>
      <c r="O284"/>
      <c r="P284" s="4"/>
      <c r="Q284" s="4"/>
      <c r="R284"/>
      <c r="S284"/>
    </row>
    <row r="285" spans="1:42">
      <c r="A285" s="4"/>
      <c r="B285" s="4"/>
      <c r="D285" s="8"/>
      <c r="E285" s="4"/>
      <c r="F285" s="4"/>
      <c r="G285" s="4"/>
      <c r="H285" s="4"/>
      <c r="I285" s="4"/>
      <c r="J285"/>
      <c r="K285" s="4"/>
      <c r="L285"/>
      <c r="M285"/>
      <c r="N285" s="4"/>
      <c r="O285"/>
      <c r="P285" s="4"/>
      <c r="Q285" s="4"/>
      <c r="R285"/>
      <c r="S285"/>
    </row>
    <row r="286" spans="1:42">
      <c r="A286" s="4"/>
      <c r="B286" s="4"/>
      <c r="D286" s="8"/>
      <c r="E286" s="4"/>
      <c r="F286" s="4"/>
      <c r="G286" s="4"/>
      <c r="H286" s="4"/>
      <c r="I286" s="4"/>
      <c r="J286"/>
      <c r="K286" s="4"/>
      <c r="L286"/>
      <c r="M286"/>
      <c r="N286" s="4"/>
      <c r="O286"/>
      <c r="P286" s="4"/>
      <c r="Q286" s="4"/>
      <c r="R286"/>
      <c r="S286"/>
    </row>
    <row r="287" spans="1:42">
      <c r="A287" s="4"/>
      <c r="B287" s="4"/>
      <c r="D287"/>
      <c r="E287" s="4"/>
      <c r="F287" s="4"/>
      <c r="G287" s="4"/>
      <c r="H287" s="4"/>
      <c r="I287" s="4"/>
      <c r="J287"/>
      <c r="K287" s="4"/>
      <c r="L287"/>
      <c r="M287"/>
      <c r="N287" s="4"/>
      <c r="O287"/>
      <c r="P287" s="4"/>
      <c r="Q287" s="4"/>
      <c r="R287"/>
      <c r="S287"/>
    </row>
    <row r="288" spans="1:42">
      <c r="A288" s="4"/>
      <c r="B288" s="4"/>
      <c r="D288"/>
      <c r="E288" s="4"/>
      <c r="F288" s="4"/>
      <c r="G288" s="4"/>
      <c r="H288" s="4"/>
      <c r="I288" s="4"/>
      <c r="J288"/>
      <c r="K288" s="4"/>
      <c r="L288"/>
      <c r="M288"/>
      <c r="N288" s="4"/>
      <c r="O288"/>
      <c r="P288" s="4"/>
      <c r="Q288" s="4"/>
      <c r="R288"/>
      <c r="S288"/>
    </row>
    <row r="289" spans="1:19">
      <c r="A289" s="4"/>
      <c r="B289" s="4"/>
      <c r="D289"/>
      <c r="E289" s="4"/>
      <c r="F289" s="4"/>
      <c r="G289" s="4"/>
      <c r="H289" s="4"/>
      <c r="I289" s="4"/>
      <c r="J289"/>
      <c r="K289" s="4"/>
      <c r="L289"/>
      <c r="M289"/>
      <c r="N289" s="4"/>
      <c r="O289"/>
      <c r="P289" s="4"/>
      <c r="Q289" s="4"/>
      <c r="R289"/>
      <c r="S289"/>
    </row>
    <row r="290" spans="1:19">
      <c r="A290" s="4"/>
      <c r="B290" s="4"/>
      <c r="D290" s="8"/>
      <c r="E290" s="4"/>
      <c r="F290" s="4"/>
      <c r="G290" s="4"/>
      <c r="H290" s="4"/>
      <c r="I290" s="4"/>
      <c r="J290"/>
      <c r="K290" s="4"/>
      <c r="L290"/>
      <c r="M290"/>
      <c r="N290" s="4"/>
      <c r="O290"/>
      <c r="P290" s="4"/>
      <c r="Q290" s="4"/>
      <c r="R290"/>
      <c r="S290"/>
    </row>
    <row r="291" spans="1:19">
      <c r="A291" s="4"/>
      <c r="B291" s="4"/>
      <c r="D291"/>
      <c r="E291" s="4"/>
      <c r="F291" s="4"/>
      <c r="G291" s="4"/>
      <c r="H291" s="4"/>
      <c r="I291" s="4"/>
      <c r="J291"/>
      <c r="K291" s="4"/>
      <c r="L291"/>
      <c r="M291"/>
      <c r="N291" s="4"/>
      <c r="O291"/>
      <c r="P291" s="4"/>
      <c r="Q291" s="4"/>
      <c r="R291"/>
      <c r="S291"/>
    </row>
    <row r="292" spans="1:19">
      <c r="A292" s="4"/>
      <c r="B292" s="4"/>
      <c r="D292"/>
      <c r="E292" s="4"/>
      <c r="F292" s="4"/>
      <c r="G292" s="4"/>
      <c r="H292" s="4"/>
      <c r="I292" s="4"/>
      <c r="J292"/>
      <c r="K292" s="4"/>
      <c r="L292"/>
      <c r="M292"/>
      <c r="N292" s="4"/>
      <c r="O292"/>
      <c r="P292" s="4"/>
      <c r="Q292" s="4"/>
      <c r="R292"/>
      <c r="S292"/>
    </row>
    <row r="293" spans="1:19">
      <c r="A293" s="4"/>
      <c r="B293" s="4"/>
      <c r="D293"/>
      <c r="E293" s="4"/>
      <c r="F293" s="4"/>
      <c r="G293" s="4"/>
      <c r="H293" s="4"/>
      <c r="I293" s="4"/>
      <c r="J293"/>
      <c r="K293" s="4"/>
      <c r="L293"/>
      <c r="M293"/>
      <c r="N293" s="4"/>
      <c r="O293"/>
      <c r="P293" s="4"/>
      <c r="Q293" s="4"/>
      <c r="R293"/>
      <c r="S293"/>
    </row>
    <row r="294" spans="1:19">
      <c r="A294" s="4"/>
      <c r="B294" s="4"/>
      <c r="D294"/>
      <c r="E294" s="4"/>
      <c r="F294" s="4"/>
      <c r="G294" s="4"/>
      <c r="H294" s="4"/>
      <c r="I294" s="4"/>
      <c r="J294"/>
      <c r="K294" s="4"/>
      <c r="L294"/>
      <c r="M294"/>
      <c r="N294" s="4"/>
      <c r="O294"/>
      <c r="P294" s="4"/>
      <c r="Q294" s="4"/>
      <c r="R294"/>
      <c r="S294"/>
    </row>
    <row r="295" spans="1:19">
      <c r="A295" s="4"/>
      <c r="B295" s="4"/>
      <c r="D295"/>
      <c r="E295" s="4"/>
      <c r="F295" s="4"/>
      <c r="G295" s="4"/>
      <c r="H295" s="4"/>
      <c r="I295" s="4"/>
      <c r="J295"/>
      <c r="K295" s="4"/>
      <c r="L295"/>
      <c r="M295"/>
      <c r="N295" s="4"/>
      <c r="O295"/>
      <c r="P295" s="4"/>
      <c r="Q295" s="4"/>
      <c r="R295"/>
      <c r="S295"/>
    </row>
    <row r="296" spans="1:19">
      <c r="A296" s="4"/>
      <c r="B296" s="4"/>
      <c r="D296"/>
      <c r="E296" s="4"/>
      <c r="F296" s="4"/>
      <c r="G296" s="4"/>
      <c r="H296" s="4"/>
      <c r="I296" s="4"/>
      <c r="J296"/>
      <c r="K296" s="4"/>
      <c r="L296"/>
      <c r="M296"/>
      <c r="N296" s="4"/>
      <c r="O296"/>
      <c r="P296" s="4"/>
      <c r="Q296" s="4"/>
      <c r="R296"/>
      <c r="S296"/>
    </row>
    <row r="297" spans="1:19">
      <c r="A297" s="4"/>
      <c r="B297" s="4"/>
      <c r="D297" s="8"/>
      <c r="E297" s="4"/>
      <c r="F297" s="4"/>
      <c r="G297" s="4"/>
      <c r="H297" s="4"/>
      <c r="I297" s="4"/>
      <c r="J297"/>
      <c r="K297" s="4"/>
      <c r="L297"/>
      <c r="M297"/>
      <c r="N297" s="4"/>
      <c r="O297"/>
      <c r="P297" s="4"/>
      <c r="Q297" s="4"/>
      <c r="R297"/>
      <c r="S297"/>
    </row>
    <row r="298" spans="1:19">
      <c r="A298" s="4"/>
      <c r="B298" s="4"/>
      <c r="D298" s="5"/>
      <c r="E298" s="4"/>
      <c r="F298" s="4"/>
      <c r="G298" s="4"/>
      <c r="H298" s="4"/>
      <c r="I298" s="4"/>
      <c r="J298"/>
      <c r="K298" s="4"/>
      <c r="L298"/>
      <c r="M298"/>
      <c r="N298" s="4"/>
      <c r="O298"/>
      <c r="P298" s="4"/>
      <c r="Q298" s="4"/>
    </row>
    <row r="299" spans="1:19">
      <c r="A299" s="4"/>
      <c r="B299" s="4"/>
      <c r="D299" s="5"/>
      <c r="E299" s="4"/>
      <c r="F299" s="4"/>
      <c r="G299" s="4"/>
      <c r="H299" s="4"/>
      <c r="I299" s="4"/>
      <c r="J299"/>
      <c r="K299" s="4"/>
      <c r="L299"/>
      <c r="M299"/>
      <c r="N299" s="4"/>
      <c r="O299"/>
      <c r="P299" s="4"/>
      <c r="Q299" s="4"/>
    </row>
    <row r="300" spans="1:19">
      <c r="A300" s="4"/>
      <c r="B300" s="4"/>
      <c r="D300" s="5"/>
      <c r="E300" s="4"/>
      <c r="F300" s="4"/>
      <c r="G300" s="4"/>
      <c r="H300" s="4"/>
      <c r="I300" s="4"/>
      <c r="J300"/>
      <c r="K300" s="4"/>
      <c r="L300"/>
      <c r="M300"/>
      <c r="N300" s="4"/>
      <c r="O300"/>
      <c r="P300" s="4"/>
      <c r="Q300" s="4"/>
    </row>
    <row r="301" spans="1:19">
      <c r="A301" s="4"/>
      <c r="B301" s="4"/>
      <c r="D301" s="5"/>
      <c r="E301" s="4"/>
      <c r="F301" s="4"/>
      <c r="G301" s="4"/>
      <c r="H301" s="4"/>
      <c r="I301" s="4"/>
      <c r="J301"/>
      <c r="K301" s="4"/>
      <c r="L301"/>
      <c r="M301"/>
      <c r="N301" s="4"/>
      <c r="O301"/>
      <c r="P301" s="4"/>
      <c r="Q301" s="4"/>
    </row>
    <row r="302" spans="1:19">
      <c r="A302" s="4"/>
      <c r="B302" s="4"/>
      <c r="D302" s="5"/>
      <c r="E302" s="4"/>
      <c r="F302" s="4"/>
      <c r="G302" s="4"/>
      <c r="H302" s="4"/>
      <c r="I302" s="4"/>
      <c r="J302"/>
      <c r="K302" s="4"/>
      <c r="L302"/>
      <c r="M302"/>
      <c r="N302" s="4"/>
      <c r="O302"/>
      <c r="P302" s="4"/>
      <c r="Q302" s="4"/>
    </row>
    <row r="303" spans="1:19">
      <c r="A303" s="4"/>
      <c r="B303" s="4"/>
      <c r="D303" s="5"/>
      <c r="E303" s="4"/>
      <c r="F303" s="4"/>
      <c r="G303" s="4"/>
      <c r="H303" s="4"/>
      <c r="I303" s="4"/>
      <c r="J303"/>
      <c r="K303" s="4"/>
      <c r="L303"/>
      <c r="M303"/>
      <c r="N303" s="4"/>
      <c r="O303"/>
      <c r="P303" s="4"/>
      <c r="Q303" s="4"/>
    </row>
    <row r="304" spans="1:19">
      <c r="A304" s="4"/>
      <c r="B304" s="4"/>
      <c r="D304" s="5"/>
      <c r="E304" s="4"/>
      <c r="F304" s="4"/>
      <c r="G304" s="4"/>
      <c r="H304" s="4"/>
      <c r="I304" s="4"/>
      <c r="J304"/>
      <c r="K304" s="4"/>
      <c r="L304"/>
      <c r="M304"/>
      <c r="N304" s="4"/>
      <c r="O304"/>
      <c r="P304" s="4"/>
      <c r="Q304" s="4"/>
    </row>
    <row r="305" spans="1:17">
      <c r="A305" s="4"/>
      <c r="B305" s="4"/>
      <c r="D305" s="5"/>
      <c r="E305" s="4"/>
      <c r="F305" s="4"/>
      <c r="G305" s="4"/>
      <c r="H305" s="4"/>
      <c r="I305" s="4"/>
      <c r="J305"/>
      <c r="K305" s="4"/>
      <c r="L305"/>
      <c r="M305"/>
      <c r="N305" s="4"/>
      <c r="O305"/>
      <c r="P305" s="4"/>
      <c r="Q305" s="4"/>
    </row>
    <row r="306" spans="1:17">
      <c r="A306" s="4"/>
      <c r="B306" s="4"/>
      <c r="D306" s="5"/>
      <c r="E306" s="4"/>
      <c r="F306" s="4"/>
      <c r="G306" s="4"/>
      <c r="H306" s="4"/>
      <c r="I306" s="4"/>
      <c r="J306"/>
      <c r="K306" s="4"/>
      <c r="L306"/>
      <c r="M306"/>
      <c r="N306" s="4"/>
      <c r="O306"/>
      <c r="P306" s="4"/>
      <c r="Q306" s="4"/>
    </row>
    <row r="307" spans="1:17">
      <c r="A307" s="4"/>
      <c r="B307" s="4"/>
      <c r="D307" s="5"/>
      <c r="E307" s="4"/>
      <c r="F307" s="4"/>
      <c r="G307" s="4"/>
      <c r="H307" s="4"/>
      <c r="I307" s="4"/>
      <c r="J307"/>
      <c r="K307" s="4"/>
      <c r="L307"/>
      <c r="M307"/>
      <c r="N307" s="4"/>
      <c r="O307"/>
      <c r="P307" s="4"/>
      <c r="Q307" s="4"/>
    </row>
    <row r="308" spans="1:17">
      <c r="A308" s="4"/>
      <c r="B308" s="4"/>
      <c r="D308" s="5"/>
      <c r="E308" s="4"/>
      <c r="F308" s="4"/>
      <c r="G308" s="4"/>
      <c r="H308" s="4"/>
      <c r="I308" s="4"/>
      <c r="J308"/>
      <c r="K308" s="4"/>
      <c r="L308"/>
      <c r="M308"/>
      <c r="N308" s="4"/>
      <c r="O308"/>
      <c r="P308" s="4"/>
      <c r="Q308" s="4"/>
    </row>
    <row r="309" spans="1:17">
      <c r="A309" s="4"/>
      <c r="B309" s="4"/>
      <c r="D309" s="5"/>
      <c r="E309" s="4"/>
      <c r="F309" s="4"/>
      <c r="G309" s="4"/>
      <c r="H309" s="4"/>
      <c r="I309" s="4"/>
      <c r="J309"/>
      <c r="K309" s="4"/>
      <c r="L309"/>
      <c r="M309"/>
      <c r="N309" s="4"/>
      <c r="O309"/>
      <c r="P309" s="4"/>
      <c r="Q309" s="4"/>
    </row>
    <row r="310" spans="1:17">
      <c r="A310" s="4"/>
      <c r="B310" s="4"/>
      <c r="D310" s="5"/>
      <c r="E310" s="4"/>
      <c r="F310" s="4"/>
      <c r="G310" s="4"/>
      <c r="H310" s="4"/>
      <c r="I310" s="4"/>
      <c r="J310"/>
      <c r="K310" s="4"/>
      <c r="L310"/>
      <c r="M310"/>
      <c r="N310" s="4"/>
      <c r="O310"/>
      <c r="P310" s="4"/>
      <c r="Q310" s="4"/>
    </row>
    <row r="311" spans="1:17">
      <c r="A311" s="4"/>
      <c r="B311" s="4"/>
      <c r="D311" s="5"/>
      <c r="E311" s="4"/>
      <c r="F311" s="4"/>
      <c r="G311" s="4"/>
      <c r="H311" s="4"/>
      <c r="I311" s="4"/>
      <c r="J311"/>
      <c r="K311" s="4"/>
      <c r="L311"/>
      <c r="M311"/>
      <c r="N311" s="4"/>
      <c r="O311"/>
      <c r="P311" s="4"/>
      <c r="Q311" s="4"/>
    </row>
    <row r="312" spans="1:17">
      <c r="A312" s="4"/>
      <c r="B312" s="4"/>
      <c r="D312" s="5"/>
      <c r="E312" s="4"/>
      <c r="F312" s="4"/>
      <c r="G312" s="4"/>
      <c r="H312" s="4"/>
      <c r="I312" s="4"/>
      <c r="J312"/>
      <c r="K312" s="4"/>
      <c r="L312"/>
      <c r="M312"/>
      <c r="N312" s="4"/>
      <c r="O312"/>
      <c r="P312" s="4"/>
      <c r="Q312" s="4"/>
    </row>
    <row r="313" spans="1:17">
      <c r="A313" s="4"/>
      <c r="B313" s="4"/>
      <c r="D313" s="5"/>
      <c r="E313" s="4"/>
      <c r="F313" s="4"/>
      <c r="G313" s="4"/>
      <c r="H313" s="4"/>
      <c r="I313" s="4"/>
      <c r="J313"/>
      <c r="K313" s="4"/>
      <c r="L313"/>
      <c r="M313"/>
      <c r="N313" s="4"/>
      <c r="O313"/>
      <c r="P313" s="4"/>
      <c r="Q313" s="4"/>
    </row>
    <row r="314" spans="1:17">
      <c r="A314" s="4"/>
      <c r="B314" s="4"/>
      <c r="D314" s="5"/>
      <c r="E314" s="4"/>
      <c r="F314" s="4"/>
      <c r="G314" s="4"/>
      <c r="H314" s="4"/>
      <c r="I314" s="4"/>
      <c r="J314"/>
      <c r="K314" s="4"/>
      <c r="L314"/>
      <c r="M314"/>
      <c r="N314" s="4"/>
      <c r="O314"/>
      <c r="P314" s="4"/>
      <c r="Q314" s="4"/>
    </row>
    <row r="315" spans="1:17">
      <c r="A315" s="4"/>
      <c r="B315" s="4"/>
      <c r="D315" s="5"/>
      <c r="E315" s="4"/>
      <c r="F315" s="4"/>
      <c r="G315" s="4"/>
      <c r="H315" s="4"/>
      <c r="I315" s="4"/>
      <c r="J315"/>
      <c r="K315" s="4"/>
      <c r="L315"/>
      <c r="M315"/>
      <c r="N315" s="4"/>
      <c r="O315"/>
      <c r="P315" s="4"/>
      <c r="Q315" s="4"/>
    </row>
    <row r="316" spans="1:17">
      <c r="A316" s="4"/>
      <c r="B316" s="4"/>
      <c r="D316" s="5"/>
      <c r="E316" s="4"/>
      <c r="F316" s="4"/>
      <c r="G316" s="4"/>
      <c r="H316" s="4"/>
      <c r="I316" s="4"/>
      <c r="J316"/>
      <c r="K316" s="4"/>
      <c r="L316"/>
      <c r="M316"/>
      <c r="N316" s="4"/>
      <c r="O316"/>
      <c r="P316" s="4"/>
      <c r="Q316" s="4"/>
    </row>
    <row r="317" spans="1:17">
      <c r="A317" s="4"/>
      <c r="B317" s="4"/>
      <c r="D317" s="5"/>
      <c r="E317" s="4"/>
      <c r="F317" s="4"/>
      <c r="G317" s="4"/>
      <c r="H317" s="4"/>
      <c r="I317" s="4"/>
      <c r="J317"/>
      <c r="K317" s="4"/>
      <c r="L317"/>
      <c r="M317"/>
      <c r="N317" s="4"/>
      <c r="O317"/>
      <c r="P317" s="4"/>
      <c r="Q317" s="4"/>
    </row>
    <row r="318" spans="1:17">
      <c r="A318" s="4"/>
      <c r="B318" s="4"/>
      <c r="D318" s="5"/>
      <c r="E318" s="4"/>
      <c r="F318" s="4"/>
      <c r="G318" s="4"/>
      <c r="H318" s="4"/>
      <c r="I318" s="4"/>
      <c r="J318"/>
      <c r="K318" s="4"/>
      <c r="L318"/>
      <c r="M318"/>
      <c r="N318" s="4"/>
      <c r="O318"/>
      <c r="P318" s="4"/>
      <c r="Q318" s="4"/>
    </row>
    <row r="319" spans="1:17">
      <c r="A319" s="4"/>
      <c r="B319" s="4"/>
      <c r="D319" s="5"/>
      <c r="E319" s="4"/>
      <c r="F319" s="4"/>
      <c r="G319" s="4"/>
      <c r="H319" s="4"/>
      <c r="I319" s="4"/>
      <c r="J319"/>
      <c r="K319" s="4"/>
      <c r="L319"/>
      <c r="M319"/>
      <c r="N319" s="4"/>
      <c r="O319"/>
      <c r="P319" s="4"/>
      <c r="Q319" s="4"/>
    </row>
    <row r="320" spans="1:17">
      <c r="A320" s="4"/>
      <c r="B320" s="4"/>
      <c r="D320" s="5"/>
      <c r="E320" s="4"/>
      <c r="F320" s="4"/>
      <c r="G320" s="4"/>
      <c r="H320" s="4"/>
      <c r="I320" s="4"/>
      <c r="J320"/>
      <c r="K320" s="4"/>
      <c r="L320"/>
      <c r="M320"/>
      <c r="N320" s="4"/>
      <c r="O320"/>
      <c r="P320" s="4"/>
      <c r="Q320" s="4"/>
    </row>
    <row r="321" spans="1:17">
      <c r="A321" s="4"/>
      <c r="B321" s="4"/>
      <c r="D321" s="5"/>
      <c r="E321" s="4"/>
      <c r="F321" s="4"/>
      <c r="G321" s="4"/>
      <c r="H321" s="4"/>
      <c r="I321" s="4"/>
      <c r="J321"/>
      <c r="K321" s="4"/>
      <c r="L321"/>
      <c r="M321"/>
      <c r="N321" s="4"/>
      <c r="O321"/>
      <c r="P321" s="4"/>
      <c r="Q321" s="4"/>
    </row>
  </sheetData>
  <sortState ref="A184:I277">
    <sortCondition ref="F184:F277"/>
  </sortState>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H129"/>
  <sheetViews>
    <sheetView topLeftCell="A82" workbookViewId="0">
      <selection activeCell="K135" sqref="K135"/>
    </sheetView>
  </sheetViews>
  <sheetFormatPr baseColWidth="10" defaultRowHeight="13"/>
  <cols>
    <col min="1" max="16384" width="10.7109375" style="22"/>
  </cols>
  <sheetData>
    <row r="1" spans="1:8">
      <c r="A1" s="20" t="s">
        <v>22</v>
      </c>
      <c r="B1" s="20" t="s">
        <v>29</v>
      </c>
      <c r="C1" s="20" t="s">
        <v>30</v>
      </c>
      <c r="D1" s="20" t="s">
        <v>31</v>
      </c>
      <c r="E1" s="20" t="s">
        <v>42</v>
      </c>
      <c r="F1" s="20" t="s">
        <v>43</v>
      </c>
      <c r="G1" s="21" t="s">
        <v>44</v>
      </c>
      <c r="H1" s="21" t="s">
        <v>45</v>
      </c>
    </row>
    <row r="2" spans="1:8">
      <c r="A2" s="22" t="s">
        <v>46</v>
      </c>
      <c r="B2" s="22" t="s">
        <v>287</v>
      </c>
      <c r="C2" s="22">
        <v>3</v>
      </c>
      <c r="D2" s="22">
        <v>1</v>
      </c>
      <c r="E2" s="23" t="s">
        <v>47</v>
      </c>
      <c r="F2" s="22" t="s">
        <v>48</v>
      </c>
      <c r="G2" s="24">
        <v>0.19122043251991272</v>
      </c>
      <c r="H2" s="24">
        <v>5.1600341796875</v>
      </c>
    </row>
    <row r="3" spans="1:8">
      <c r="A3" s="22" t="s">
        <v>46</v>
      </c>
      <c r="B3" s="22" t="s">
        <v>287</v>
      </c>
      <c r="C3" s="22">
        <v>3</v>
      </c>
      <c r="D3" s="22">
        <v>1</v>
      </c>
      <c r="E3" s="25" t="s">
        <v>49</v>
      </c>
      <c r="F3" s="22" t="s">
        <v>50</v>
      </c>
      <c r="G3" s="24">
        <v>0.18057015538215637</v>
      </c>
      <c r="H3" s="24">
        <v>4.2396407127380371</v>
      </c>
    </row>
    <row r="4" spans="1:8">
      <c r="A4" s="22" t="s">
        <v>51</v>
      </c>
      <c r="B4" s="22" t="s">
        <v>287</v>
      </c>
      <c r="C4" s="22">
        <v>2</v>
      </c>
      <c r="D4" s="22">
        <v>1</v>
      </c>
      <c r="E4" s="22" t="s">
        <v>52</v>
      </c>
      <c r="F4" s="22" t="s">
        <v>50</v>
      </c>
      <c r="G4" s="24">
        <v>2.5009971112012863E-2</v>
      </c>
      <c r="H4" s="24">
        <v>0.57395964860916138</v>
      </c>
    </row>
    <row r="5" spans="1:8">
      <c r="A5" s="22" t="s">
        <v>51</v>
      </c>
      <c r="B5" s="22" t="s">
        <v>287</v>
      </c>
      <c r="C5" s="22">
        <v>1</v>
      </c>
      <c r="D5" s="22">
        <v>2</v>
      </c>
      <c r="E5" s="22" t="s">
        <v>53</v>
      </c>
      <c r="F5" s="22" t="s">
        <v>50</v>
      </c>
      <c r="G5" s="24">
        <v>0.18351420760154724</v>
      </c>
      <c r="H5" s="24">
        <v>5.1837148666381836</v>
      </c>
    </row>
    <row r="6" spans="1:8">
      <c r="A6" s="22" t="s">
        <v>51</v>
      </c>
      <c r="B6" s="22" t="s">
        <v>287</v>
      </c>
      <c r="C6" s="22">
        <v>1</v>
      </c>
      <c r="D6" s="22">
        <v>2</v>
      </c>
      <c r="E6" s="25" t="s">
        <v>49</v>
      </c>
      <c r="F6" s="22" t="s">
        <v>50</v>
      </c>
      <c r="G6" s="24">
        <v>5.7289864867925644E-2</v>
      </c>
      <c r="H6" s="24">
        <v>1.9579657316207886</v>
      </c>
    </row>
    <row r="7" spans="1:8">
      <c r="A7" s="22" t="s">
        <v>51</v>
      </c>
      <c r="B7" s="22" t="s">
        <v>287</v>
      </c>
      <c r="C7" s="22">
        <v>1</v>
      </c>
      <c r="D7" s="22">
        <v>2</v>
      </c>
      <c r="E7" s="22" t="s">
        <v>54</v>
      </c>
      <c r="F7" s="22" t="s">
        <v>50</v>
      </c>
      <c r="G7" s="24">
        <v>5.9591393917798996E-2</v>
      </c>
      <c r="H7" s="24">
        <v>1.3529614210128784</v>
      </c>
    </row>
    <row r="8" spans="1:8">
      <c r="A8" s="22" t="s">
        <v>55</v>
      </c>
      <c r="B8" s="22" t="s">
        <v>287</v>
      </c>
      <c r="C8" s="22">
        <v>1</v>
      </c>
      <c r="D8" s="22">
        <v>2</v>
      </c>
      <c r="E8" s="22" t="s">
        <v>56</v>
      </c>
      <c r="F8" s="22" t="s">
        <v>57</v>
      </c>
      <c r="G8" s="24">
        <v>2.2430969402194023E-2</v>
      </c>
      <c r="H8" s="24">
        <v>0.54071938991546631</v>
      </c>
    </row>
    <row r="9" spans="1:8">
      <c r="A9" s="22" t="s">
        <v>55</v>
      </c>
      <c r="B9" s="22" t="s">
        <v>287</v>
      </c>
      <c r="C9" s="22">
        <v>1</v>
      </c>
      <c r="D9" s="22">
        <v>2</v>
      </c>
      <c r="E9" s="22" t="s">
        <v>52</v>
      </c>
      <c r="F9" s="22" t="s">
        <v>50</v>
      </c>
      <c r="G9" s="24">
        <v>2.4324947968125343E-2</v>
      </c>
      <c r="H9" s="24">
        <v>0.56735938787460327</v>
      </c>
    </row>
    <row r="10" spans="1:8">
      <c r="A10" s="22" t="s">
        <v>51</v>
      </c>
      <c r="B10" s="22" t="s">
        <v>287</v>
      </c>
      <c r="C10" s="22">
        <v>2</v>
      </c>
      <c r="D10" s="22">
        <v>1</v>
      </c>
      <c r="E10" s="22" t="s">
        <v>53</v>
      </c>
      <c r="F10" s="22" t="s">
        <v>50</v>
      </c>
      <c r="G10" s="24">
        <v>4.0519926697015762E-2</v>
      </c>
      <c r="H10" s="24">
        <v>1.0760561227798462</v>
      </c>
    </row>
    <row r="11" spans="1:8">
      <c r="A11" s="22" t="s">
        <v>51</v>
      </c>
      <c r="B11" s="22" t="s">
        <v>287</v>
      </c>
      <c r="C11" s="22">
        <v>2</v>
      </c>
      <c r="D11" s="22">
        <v>1</v>
      </c>
      <c r="E11" s="26" t="s">
        <v>49</v>
      </c>
      <c r="F11" s="22" t="s">
        <v>50</v>
      </c>
      <c r="G11" s="24">
        <v>0.11929764598608017</v>
      </c>
      <c r="H11" s="24">
        <v>3.7581026554107666</v>
      </c>
    </row>
    <row r="12" spans="1:8">
      <c r="A12" s="22" t="s">
        <v>51</v>
      </c>
      <c r="B12" s="22" t="s">
        <v>287</v>
      </c>
      <c r="C12" s="22">
        <v>2</v>
      </c>
      <c r="D12" s="22">
        <v>1</v>
      </c>
      <c r="E12" s="22" t="s">
        <v>54</v>
      </c>
      <c r="F12" s="22" t="s">
        <v>50</v>
      </c>
      <c r="G12" s="24">
        <v>9.3875676393508911E-2</v>
      </c>
      <c r="H12" s="24">
        <v>2.3658220767974854</v>
      </c>
    </row>
    <row r="13" spans="1:8">
      <c r="A13" s="22" t="s">
        <v>51</v>
      </c>
      <c r="B13" s="22" t="s">
        <v>287</v>
      </c>
      <c r="C13" s="22">
        <v>2</v>
      </c>
      <c r="D13" s="22">
        <v>1</v>
      </c>
      <c r="E13" s="22" t="s">
        <v>58</v>
      </c>
      <c r="F13" s="22" t="s">
        <v>50</v>
      </c>
      <c r="G13" s="24">
        <v>4.9906425178050995E-2</v>
      </c>
      <c r="H13" s="24">
        <v>1.0066635608673096</v>
      </c>
    </row>
    <row r="14" spans="1:8">
      <c r="A14" s="22" t="s">
        <v>51</v>
      </c>
      <c r="B14" s="22" t="s">
        <v>287</v>
      </c>
      <c r="C14" s="22">
        <v>2</v>
      </c>
      <c r="D14" s="22">
        <v>2</v>
      </c>
      <c r="E14" s="22" t="s">
        <v>53</v>
      </c>
      <c r="F14" s="22" t="s">
        <v>50</v>
      </c>
      <c r="G14" s="24">
        <v>4.3210852891206741E-2</v>
      </c>
      <c r="H14" s="24">
        <v>1.1909714937210083</v>
      </c>
    </row>
    <row r="15" spans="1:8">
      <c r="A15" s="22" t="s">
        <v>51</v>
      </c>
      <c r="B15" s="22" t="s">
        <v>287</v>
      </c>
      <c r="C15" s="22">
        <v>2</v>
      </c>
      <c r="D15" s="22">
        <v>2</v>
      </c>
      <c r="E15" s="22" t="s">
        <v>54</v>
      </c>
      <c r="F15" s="22" t="s">
        <v>50</v>
      </c>
      <c r="G15" s="24">
        <v>0.12490835785865784</v>
      </c>
      <c r="H15" s="24">
        <v>3.0848827362060547</v>
      </c>
    </row>
    <row r="16" spans="1:8">
      <c r="A16" s="22" t="s">
        <v>51</v>
      </c>
      <c r="B16" s="22" t="s">
        <v>287</v>
      </c>
      <c r="C16" s="22">
        <v>3</v>
      </c>
      <c r="D16" s="22">
        <v>1</v>
      </c>
      <c r="E16" s="25" t="s">
        <v>49</v>
      </c>
      <c r="F16" s="22" t="s">
        <v>50</v>
      </c>
      <c r="G16" s="24">
        <v>7.5789831578731537E-2</v>
      </c>
      <c r="H16" s="24">
        <v>2.7312808036804199</v>
      </c>
    </row>
    <row r="17" spans="1:8">
      <c r="A17" s="22" t="s">
        <v>51</v>
      </c>
      <c r="B17" s="22" t="s">
        <v>287</v>
      </c>
      <c r="C17" s="22">
        <v>3</v>
      </c>
      <c r="D17" s="22">
        <v>1</v>
      </c>
      <c r="E17" s="22" t="s">
        <v>54</v>
      </c>
      <c r="F17" s="22" t="s">
        <v>50</v>
      </c>
      <c r="G17" s="24">
        <v>5.0416566431522369E-2</v>
      </c>
      <c r="H17" s="24">
        <v>1.1102126836776733</v>
      </c>
    </row>
    <row r="18" spans="1:8">
      <c r="A18" s="22" t="s">
        <v>51</v>
      </c>
      <c r="B18" s="22" t="s">
        <v>287</v>
      </c>
      <c r="C18" s="22">
        <v>3</v>
      </c>
      <c r="D18" s="22">
        <v>1</v>
      </c>
      <c r="E18" s="22" t="s">
        <v>58</v>
      </c>
      <c r="F18" s="22" t="s">
        <v>50</v>
      </c>
      <c r="G18" s="24">
        <v>2.3729007691144943E-2</v>
      </c>
      <c r="H18" s="24">
        <v>0.535117506980896</v>
      </c>
    </row>
    <row r="19" spans="1:8">
      <c r="A19" s="22" t="s">
        <v>51</v>
      </c>
      <c r="B19" s="22" t="s">
        <v>287</v>
      </c>
      <c r="C19" s="22">
        <v>3</v>
      </c>
      <c r="D19" s="22">
        <v>2</v>
      </c>
      <c r="E19" s="22" t="s">
        <v>53</v>
      </c>
      <c r="F19" s="22" t="s">
        <v>50</v>
      </c>
      <c r="G19" s="24">
        <v>0.41663315892219543</v>
      </c>
      <c r="H19" s="24">
        <v>9.8246660232543945</v>
      </c>
    </row>
    <row r="20" spans="1:8">
      <c r="A20" s="22" t="s">
        <v>51</v>
      </c>
      <c r="B20" s="22" t="s">
        <v>287</v>
      </c>
      <c r="C20" s="22">
        <v>3</v>
      </c>
      <c r="D20" s="22">
        <v>2</v>
      </c>
      <c r="E20" s="25" t="s">
        <v>49</v>
      </c>
      <c r="F20" s="22" t="s">
        <v>50</v>
      </c>
      <c r="G20" s="24">
        <v>5.9018466621637344E-2</v>
      </c>
      <c r="H20" s="24">
        <v>2.2514448165893555</v>
      </c>
    </row>
    <row r="21" spans="1:8">
      <c r="A21" s="22" t="s">
        <v>51</v>
      </c>
      <c r="B21" s="22" t="s">
        <v>287</v>
      </c>
      <c r="C21" s="22">
        <v>3</v>
      </c>
      <c r="D21" s="22">
        <v>2</v>
      </c>
      <c r="E21" s="22" t="s">
        <v>54</v>
      </c>
      <c r="F21" s="22" t="s">
        <v>50</v>
      </c>
      <c r="G21" s="24">
        <v>6.3314624130725861E-2</v>
      </c>
      <c r="H21" s="24">
        <v>1.583444356918335</v>
      </c>
    </row>
    <row r="22" spans="1:8">
      <c r="A22" s="22" t="s">
        <v>51</v>
      </c>
      <c r="B22" s="22" t="s">
        <v>287</v>
      </c>
      <c r="C22" s="22">
        <v>3</v>
      </c>
      <c r="D22" s="22">
        <v>2</v>
      </c>
      <c r="E22" s="22" t="s">
        <v>58</v>
      </c>
      <c r="F22" s="22" t="s">
        <v>50</v>
      </c>
      <c r="G22" s="24">
        <v>2.4368084967136383E-2</v>
      </c>
      <c r="H22" s="24">
        <v>0.54386025667190552</v>
      </c>
    </row>
    <row r="23" spans="1:8">
      <c r="A23" s="22" t="s">
        <v>51</v>
      </c>
      <c r="B23" s="22" t="s">
        <v>287</v>
      </c>
      <c r="C23" s="22">
        <v>1</v>
      </c>
      <c r="D23" s="22">
        <v>1</v>
      </c>
      <c r="E23" s="22" t="s">
        <v>54</v>
      </c>
      <c r="F23" s="22" t="s">
        <v>50</v>
      </c>
      <c r="G23" s="24">
        <v>9.8879061639308929E-2</v>
      </c>
      <c r="H23" s="24">
        <v>2.2570323944091797</v>
      </c>
    </row>
    <row r="24" spans="1:8">
      <c r="A24" s="22" t="s">
        <v>51</v>
      </c>
      <c r="B24" s="22" t="s">
        <v>287</v>
      </c>
      <c r="C24" s="22">
        <v>1</v>
      </c>
      <c r="D24" s="22">
        <v>1</v>
      </c>
      <c r="E24" s="22" t="s">
        <v>58</v>
      </c>
      <c r="F24" s="22" t="s">
        <v>50</v>
      </c>
      <c r="G24" s="24">
        <v>5.1766939461231232E-2</v>
      </c>
      <c r="H24" s="24">
        <v>1.1831445693969727</v>
      </c>
    </row>
    <row r="25" spans="1:8">
      <c r="A25" s="22" t="s">
        <v>51</v>
      </c>
      <c r="B25" s="22" t="s">
        <v>287</v>
      </c>
      <c r="C25" s="22">
        <v>1</v>
      </c>
      <c r="D25" s="22">
        <v>1</v>
      </c>
      <c r="E25" s="22" t="s">
        <v>53</v>
      </c>
      <c r="F25" s="22" t="s">
        <v>59</v>
      </c>
      <c r="G25" s="24">
        <v>0.16011646389961243</v>
      </c>
      <c r="H25" s="24">
        <v>3.9412634372711182</v>
      </c>
    </row>
    <row r="26" spans="1:8">
      <c r="A26" s="22" t="s">
        <v>51</v>
      </c>
      <c r="B26" s="22" t="s">
        <v>287</v>
      </c>
      <c r="C26" s="22">
        <v>1</v>
      </c>
      <c r="D26" s="22">
        <v>1</v>
      </c>
      <c r="E26" s="25" t="s">
        <v>49</v>
      </c>
      <c r="F26" s="22" t="s">
        <v>59</v>
      </c>
      <c r="G26" s="24">
        <v>0.16581085324287415</v>
      </c>
      <c r="H26" s="24">
        <v>4.0520505905151367</v>
      </c>
    </row>
    <row r="27" spans="1:8">
      <c r="A27" s="22" t="s">
        <v>51</v>
      </c>
      <c r="B27" s="22" t="s">
        <v>287</v>
      </c>
      <c r="C27" s="22">
        <v>1</v>
      </c>
      <c r="D27" s="22">
        <v>1</v>
      </c>
      <c r="E27" s="22" t="s">
        <v>54</v>
      </c>
      <c r="F27" s="22" t="s">
        <v>59</v>
      </c>
      <c r="G27" s="24">
        <v>9.6444226801395416E-2</v>
      </c>
      <c r="H27" s="24">
        <v>2.1168231964111328</v>
      </c>
    </row>
    <row r="28" spans="1:8">
      <c r="A28" s="22" t="s">
        <v>51</v>
      </c>
      <c r="B28" s="22" t="s">
        <v>287</v>
      </c>
      <c r="C28" s="22">
        <v>1</v>
      </c>
      <c r="D28" s="22">
        <v>1</v>
      </c>
      <c r="E28" s="22" t="s">
        <v>58</v>
      </c>
      <c r="F28" s="22" t="s">
        <v>59</v>
      </c>
      <c r="G28" s="24">
        <v>5.7849492877721786E-2</v>
      </c>
      <c r="H28" s="24">
        <v>1.2799817323684692</v>
      </c>
    </row>
    <row r="29" spans="1:8">
      <c r="A29" s="22" t="s">
        <v>51</v>
      </c>
      <c r="B29" s="22" t="s">
        <v>287</v>
      </c>
      <c r="C29" s="22">
        <v>1</v>
      </c>
      <c r="D29" s="22">
        <v>2</v>
      </c>
      <c r="E29" s="22" t="s">
        <v>53</v>
      </c>
      <c r="F29" s="22" t="s">
        <v>59</v>
      </c>
      <c r="G29" s="24">
        <v>0.23024734854698181</v>
      </c>
      <c r="H29" s="24">
        <v>6.0714211463928223</v>
      </c>
    </row>
    <row r="30" spans="1:8">
      <c r="A30" s="22" t="s">
        <v>51</v>
      </c>
      <c r="B30" s="22" t="s">
        <v>287</v>
      </c>
      <c r="C30" s="22">
        <v>1</v>
      </c>
      <c r="D30" s="22">
        <v>2</v>
      </c>
      <c r="E30" s="25" t="s">
        <v>49</v>
      </c>
      <c r="F30" s="22" t="s">
        <v>59</v>
      </c>
      <c r="G30" s="24">
        <v>7.1893699467182159E-2</v>
      </c>
      <c r="H30" s="24">
        <v>2.41988205909729</v>
      </c>
    </row>
    <row r="31" spans="1:8">
      <c r="A31" s="22" t="s">
        <v>51</v>
      </c>
      <c r="B31" s="22" t="s">
        <v>287</v>
      </c>
      <c r="C31" s="22">
        <v>1</v>
      </c>
      <c r="D31" s="22">
        <v>2</v>
      </c>
      <c r="E31" s="22" t="s">
        <v>54</v>
      </c>
      <c r="F31" s="22" t="s">
        <v>59</v>
      </c>
      <c r="G31" s="24">
        <v>5.2123963832855225E-2</v>
      </c>
      <c r="H31" s="24">
        <v>1.276195764541626</v>
      </c>
    </row>
    <row r="32" spans="1:8">
      <c r="A32" s="22" t="s">
        <v>51</v>
      </c>
      <c r="B32" s="22" t="s">
        <v>287</v>
      </c>
      <c r="C32" s="22">
        <v>1</v>
      </c>
      <c r="D32" s="22">
        <v>2</v>
      </c>
      <c r="E32" s="22" t="s">
        <v>58</v>
      </c>
      <c r="F32" s="22" t="s">
        <v>59</v>
      </c>
      <c r="G32" s="24">
        <v>2.7590423822402954E-2</v>
      </c>
      <c r="H32" s="24">
        <v>0.66450542211532593</v>
      </c>
    </row>
    <row r="33" spans="1:8">
      <c r="A33" s="22" t="s">
        <v>51</v>
      </c>
      <c r="B33" s="22" t="s">
        <v>287</v>
      </c>
      <c r="C33" s="22">
        <v>1</v>
      </c>
      <c r="D33" s="22">
        <v>2</v>
      </c>
      <c r="E33" s="22" t="s">
        <v>52</v>
      </c>
      <c r="F33" s="22" t="s">
        <v>59</v>
      </c>
      <c r="G33" s="24">
        <v>5.687100812792778E-3</v>
      </c>
      <c r="H33" s="24">
        <v>0.20643210411071777</v>
      </c>
    </row>
    <row r="34" spans="1:8">
      <c r="A34" s="22" t="s">
        <v>51</v>
      </c>
      <c r="B34" s="22" t="s">
        <v>287</v>
      </c>
      <c r="C34" s="22">
        <v>2</v>
      </c>
      <c r="D34" s="22">
        <v>1</v>
      </c>
      <c r="E34" s="22" t="s">
        <v>53</v>
      </c>
      <c r="F34" s="22" t="s">
        <v>59</v>
      </c>
      <c r="G34" s="24">
        <v>4.5078933238983154E-2</v>
      </c>
      <c r="H34" s="24">
        <v>1.5459913015365601</v>
      </c>
    </row>
    <row r="35" spans="1:8">
      <c r="A35" s="22" t="s">
        <v>51</v>
      </c>
      <c r="B35" s="22" t="s">
        <v>287</v>
      </c>
      <c r="C35" s="22">
        <v>2</v>
      </c>
      <c r="D35" s="22">
        <v>1</v>
      </c>
      <c r="E35" s="25" t="s">
        <v>49</v>
      </c>
      <c r="F35" s="22" t="s">
        <v>59</v>
      </c>
      <c r="G35" s="24">
        <v>0.18971662223339081</v>
      </c>
      <c r="H35" s="24">
        <v>4.8840770721435547</v>
      </c>
    </row>
    <row r="36" spans="1:8">
      <c r="A36" s="22" t="s">
        <v>51</v>
      </c>
      <c r="B36" s="22" t="s">
        <v>287</v>
      </c>
      <c r="C36" s="22">
        <v>2</v>
      </c>
      <c r="D36" s="22">
        <v>1</v>
      </c>
      <c r="E36" s="22" t="s">
        <v>54</v>
      </c>
      <c r="F36" s="22" t="s">
        <v>59</v>
      </c>
      <c r="G36" s="24">
        <v>0.20361258089542389</v>
      </c>
      <c r="H36" s="24">
        <v>4.8688178062438965</v>
      </c>
    </row>
    <row r="37" spans="1:8">
      <c r="A37" s="22" t="s">
        <v>51</v>
      </c>
      <c r="B37" s="22" t="s">
        <v>287</v>
      </c>
      <c r="C37" s="22">
        <v>2</v>
      </c>
      <c r="D37" s="22">
        <v>1</v>
      </c>
      <c r="E37" s="22" t="s">
        <v>58</v>
      </c>
      <c r="F37" s="22" t="s">
        <v>59</v>
      </c>
      <c r="G37" s="24">
        <v>3.8352247327566147E-2</v>
      </c>
      <c r="H37" s="24">
        <v>0.86526578664779663</v>
      </c>
    </row>
    <row r="38" spans="1:8">
      <c r="A38" s="22" t="s">
        <v>51</v>
      </c>
      <c r="B38" s="22" t="s">
        <v>287</v>
      </c>
      <c r="C38" s="22">
        <v>2</v>
      </c>
      <c r="D38" s="22">
        <v>1</v>
      </c>
      <c r="E38" s="22" t="s">
        <v>52</v>
      </c>
      <c r="F38" s="22" t="s">
        <v>59</v>
      </c>
      <c r="G38" s="24">
        <v>7.2679638862609863E-2</v>
      </c>
      <c r="H38" s="24">
        <v>1.6544978618621826</v>
      </c>
    </row>
    <row r="39" spans="1:8">
      <c r="A39" s="22" t="s">
        <v>51</v>
      </c>
      <c r="B39" s="22" t="s">
        <v>287</v>
      </c>
      <c r="C39" s="22">
        <v>2</v>
      </c>
      <c r="D39" s="22">
        <v>2</v>
      </c>
      <c r="E39" s="22" t="s">
        <v>53</v>
      </c>
      <c r="F39" s="22" t="s">
        <v>59</v>
      </c>
      <c r="G39" s="24">
        <v>8.2973070442676544E-2</v>
      </c>
      <c r="H39" s="24">
        <v>2.079113245010376</v>
      </c>
    </row>
    <row r="40" spans="1:8">
      <c r="A40" s="22" t="s">
        <v>51</v>
      </c>
      <c r="B40" s="22" t="s">
        <v>287</v>
      </c>
      <c r="C40" s="22">
        <v>2</v>
      </c>
      <c r="D40" s="22">
        <v>2</v>
      </c>
      <c r="E40" s="25" t="s">
        <v>49</v>
      </c>
      <c r="F40" s="22" t="s">
        <v>59</v>
      </c>
      <c r="G40" s="24">
        <v>0.2125762552022934</v>
      </c>
      <c r="H40" s="24">
        <v>5.8759884834289551</v>
      </c>
    </row>
    <row r="41" spans="1:8">
      <c r="A41" s="22" t="s">
        <v>51</v>
      </c>
      <c r="B41" s="22" t="s">
        <v>287</v>
      </c>
      <c r="C41" s="22">
        <v>2</v>
      </c>
      <c r="D41" s="22">
        <v>2</v>
      </c>
      <c r="E41" s="22" t="s">
        <v>54</v>
      </c>
      <c r="F41" s="22" t="s">
        <v>59</v>
      </c>
      <c r="G41" s="24">
        <v>0.12906160950660706</v>
      </c>
      <c r="H41" s="24">
        <v>3.3294954299926758</v>
      </c>
    </row>
    <row r="42" spans="1:8">
      <c r="A42" s="22" t="s">
        <v>51</v>
      </c>
      <c r="B42" s="22" t="s">
        <v>287</v>
      </c>
      <c r="C42" s="22">
        <v>3</v>
      </c>
      <c r="D42" s="22">
        <v>1</v>
      </c>
      <c r="E42" s="22" t="s">
        <v>53</v>
      </c>
      <c r="F42" s="22" t="s">
        <v>59</v>
      </c>
      <c r="G42" s="24">
        <v>0.19365169107913971</v>
      </c>
      <c r="H42" s="24">
        <v>5.3881716728210449</v>
      </c>
    </row>
    <row r="43" spans="1:8">
      <c r="A43" s="22" t="s">
        <v>51</v>
      </c>
      <c r="B43" s="22" t="s">
        <v>287</v>
      </c>
      <c r="C43" s="22">
        <v>3</v>
      </c>
      <c r="D43" s="22">
        <v>1</v>
      </c>
      <c r="E43" s="25" t="s">
        <v>49</v>
      </c>
      <c r="F43" s="22" t="s">
        <v>59</v>
      </c>
      <c r="G43" s="24">
        <v>0.10566654801368713</v>
      </c>
      <c r="H43" s="24">
        <v>3.0909285545349121</v>
      </c>
    </row>
    <row r="44" spans="1:8">
      <c r="A44" s="22" t="s">
        <v>51</v>
      </c>
      <c r="B44" s="22" t="s">
        <v>287</v>
      </c>
      <c r="C44" s="22">
        <v>3</v>
      </c>
      <c r="D44" s="22">
        <v>1</v>
      </c>
      <c r="E44" s="22" t="s">
        <v>54</v>
      </c>
      <c r="F44" s="22" t="s">
        <v>59</v>
      </c>
      <c r="G44" s="24">
        <v>5.6665614247322083E-2</v>
      </c>
      <c r="H44" s="24">
        <v>1.3975213766098022</v>
      </c>
    </row>
    <row r="45" spans="1:8">
      <c r="A45" s="22" t="s">
        <v>51</v>
      </c>
      <c r="B45" s="22" t="s">
        <v>287</v>
      </c>
      <c r="C45" s="22">
        <v>3</v>
      </c>
      <c r="D45" s="22">
        <v>1</v>
      </c>
      <c r="E45" s="22" t="s">
        <v>58</v>
      </c>
      <c r="F45" s="22" t="s">
        <v>59</v>
      </c>
      <c r="G45" s="24">
        <v>2.530522458255291E-2</v>
      </c>
      <c r="H45" s="24">
        <v>0.53502547740936279</v>
      </c>
    </row>
    <row r="46" spans="1:8">
      <c r="A46" s="22" t="s">
        <v>51</v>
      </c>
      <c r="B46" s="22" t="s">
        <v>287</v>
      </c>
      <c r="C46" s="22">
        <v>3</v>
      </c>
      <c r="D46" s="22">
        <v>2</v>
      </c>
      <c r="E46" s="25" t="s">
        <v>49</v>
      </c>
      <c r="F46" s="22" t="s">
        <v>59</v>
      </c>
      <c r="G46" s="24">
        <v>9.2969447374343872E-2</v>
      </c>
      <c r="H46" s="24">
        <v>2.850003719329834</v>
      </c>
    </row>
    <row r="47" spans="1:8">
      <c r="A47" s="22" t="s">
        <v>51</v>
      </c>
      <c r="B47" s="22" t="s">
        <v>287</v>
      </c>
      <c r="C47" s="22">
        <v>3</v>
      </c>
      <c r="D47" s="22">
        <v>2</v>
      </c>
      <c r="E47" s="22" t="s">
        <v>54</v>
      </c>
      <c r="F47" s="22" t="s">
        <v>59</v>
      </c>
      <c r="G47" s="24">
        <v>5.3800463676452637E-2</v>
      </c>
      <c r="H47" s="24">
        <v>1.3960050344467163</v>
      </c>
    </row>
    <row r="48" spans="1:8">
      <c r="A48" s="22" t="s">
        <v>51</v>
      </c>
      <c r="B48" s="22" t="s">
        <v>287</v>
      </c>
      <c r="C48" s="22">
        <v>3</v>
      </c>
      <c r="D48" s="22">
        <v>2</v>
      </c>
      <c r="E48" s="22" t="s">
        <v>58</v>
      </c>
      <c r="F48" s="22" t="s">
        <v>59</v>
      </c>
      <c r="G48" s="24">
        <v>2.6108110323548317E-2</v>
      </c>
      <c r="H48" s="24">
        <v>0.57883107662200928</v>
      </c>
    </row>
    <row r="49" spans="1:8">
      <c r="A49" s="22" t="s">
        <v>51</v>
      </c>
      <c r="B49" s="22" t="s">
        <v>287</v>
      </c>
      <c r="C49" s="22">
        <v>2</v>
      </c>
      <c r="D49" s="22">
        <v>2</v>
      </c>
      <c r="E49" s="25" t="s">
        <v>49</v>
      </c>
      <c r="F49" s="22" t="s">
        <v>50</v>
      </c>
      <c r="G49" s="24">
        <v>0.13452732563018799</v>
      </c>
      <c r="H49" s="24">
        <v>4.0794391632080078</v>
      </c>
    </row>
    <row r="50" spans="1:8">
      <c r="A50" s="22" t="s">
        <v>51</v>
      </c>
      <c r="B50" s="22" t="s">
        <v>287</v>
      </c>
      <c r="C50" s="22">
        <v>1</v>
      </c>
      <c r="D50" s="22">
        <v>1</v>
      </c>
      <c r="F50" s="22" t="s">
        <v>60</v>
      </c>
      <c r="G50" s="24">
        <v>0.12393725663423538</v>
      </c>
      <c r="H50" s="24">
        <v>3.0304160118103027</v>
      </c>
    </row>
    <row r="51" spans="1:8">
      <c r="A51" s="22" t="s">
        <v>51</v>
      </c>
      <c r="B51" s="22" t="s">
        <v>287</v>
      </c>
      <c r="C51" s="22">
        <v>1</v>
      </c>
      <c r="D51" s="22">
        <v>2</v>
      </c>
      <c r="F51" s="22" t="s">
        <v>60</v>
      </c>
      <c r="G51" s="24">
        <v>0.1194891557097435</v>
      </c>
      <c r="H51" s="24">
        <v>3.2547543048858643</v>
      </c>
    </row>
    <row r="52" spans="1:8">
      <c r="A52" s="22" t="s">
        <v>51</v>
      </c>
      <c r="B52" s="22" t="s">
        <v>287</v>
      </c>
      <c r="C52" s="22">
        <v>2</v>
      </c>
      <c r="D52" s="22">
        <v>1</v>
      </c>
      <c r="F52" s="22" t="s">
        <v>60</v>
      </c>
      <c r="G52" s="24">
        <v>0.13323582708835602</v>
      </c>
      <c r="H52" s="24">
        <v>3.9223783016204834</v>
      </c>
    </row>
    <row r="53" spans="1:8">
      <c r="A53" s="22" t="s">
        <v>51</v>
      </c>
      <c r="B53" s="22" t="s">
        <v>287</v>
      </c>
      <c r="C53" s="22">
        <v>2</v>
      </c>
      <c r="D53" s="22">
        <v>2</v>
      </c>
      <c r="F53" s="22" t="s">
        <v>60</v>
      </c>
      <c r="G53" s="24">
        <v>0.12775899469852448</v>
      </c>
      <c r="H53" s="24">
        <v>3.2360177040100098</v>
      </c>
    </row>
    <row r="54" spans="1:8">
      <c r="A54" s="22" t="s">
        <v>51</v>
      </c>
      <c r="B54" s="22" t="s">
        <v>287</v>
      </c>
      <c r="C54" s="22">
        <v>3</v>
      </c>
      <c r="D54" s="22">
        <v>1</v>
      </c>
      <c r="F54" s="22" t="s">
        <v>60</v>
      </c>
      <c r="G54" s="24">
        <v>0.11554147303104401</v>
      </c>
      <c r="H54" s="24">
        <v>3.537287712097168</v>
      </c>
    </row>
    <row r="55" spans="1:8">
      <c r="A55" s="22" t="s">
        <v>51</v>
      </c>
      <c r="B55" s="22" t="s">
        <v>287</v>
      </c>
      <c r="C55" s="22">
        <v>3</v>
      </c>
      <c r="D55" s="22">
        <v>2</v>
      </c>
      <c r="F55" s="22" t="s">
        <v>60</v>
      </c>
      <c r="G55" s="24">
        <v>0.21060548722743988</v>
      </c>
      <c r="H55" s="24">
        <v>5.5441436767578125</v>
      </c>
    </row>
    <row r="56" spans="1:8">
      <c r="A56" s="22" t="s">
        <v>51</v>
      </c>
      <c r="B56" s="22" t="s">
        <v>287</v>
      </c>
      <c r="C56" s="22">
        <v>1</v>
      </c>
      <c r="D56" s="22">
        <v>1</v>
      </c>
      <c r="F56" s="22" t="s">
        <v>61</v>
      </c>
      <c r="G56" s="24">
        <v>0.16316652297973633</v>
      </c>
      <c r="H56" s="24">
        <v>3.6111383438110352</v>
      </c>
    </row>
    <row r="57" spans="1:8">
      <c r="A57" s="22" t="s">
        <v>51</v>
      </c>
      <c r="B57" s="22" t="s">
        <v>287</v>
      </c>
      <c r="C57" s="22">
        <v>1</v>
      </c>
      <c r="D57" s="22">
        <v>2</v>
      </c>
      <c r="F57" s="22" t="s">
        <v>61</v>
      </c>
      <c r="G57" s="24">
        <v>8.5661463439464569E-2</v>
      </c>
      <c r="H57" s="24">
        <v>2.3026828765869141</v>
      </c>
    </row>
    <row r="58" spans="1:8">
      <c r="A58" s="22" t="s">
        <v>51</v>
      </c>
      <c r="B58" s="22" t="s">
        <v>287</v>
      </c>
      <c r="C58" s="22">
        <v>2</v>
      </c>
      <c r="D58" s="22">
        <v>1</v>
      </c>
      <c r="F58" s="22" t="s">
        <v>61</v>
      </c>
      <c r="G58" s="24">
        <v>9.562104195356369E-2</v>
      </c>
      <c r="H58" s="24">
        <v>2.4521629810333252</v>
      </c>
    </row>
    <row r="59" spans="1:8">
      <c r="A59" s="27" t="s">
        <v>51</v>
      </c>
      <c r="B59" s="22" t="s">
        <v>287</v>
      </c>
      <c r="C59" s="27">
        <v>2</v>
      </c>
      <c r="D59" s="27">
        <v>2</v>
      </c>
      <c r="E59" s="27"/>
      <c r="F59" s="27" t="s">
        <v>61</v>
      </c>
      <c r="G59" s="28">
        <v>0.13278713822364807</v>
      </c>
      <c r="H59" s="28">
        <v>3.1597976684570312</v>
      </c>
    </row>
    <row r="60" spans="1:8">
      <c r="A60" s="27" t="s">
        <v>51</v>
      </c>
      <c r="B60" s="22" t="s">
        <v>287</v>
      </c>
      <c r="C60" s="27">
        <v>3</v>
      </c>
      <c r="D60" s="27">
        <v>1</v>
      </c>
      <c r="E60" s="27"/>
      <c r="F60" s="27" t="s">
        <v>61</v>
      </c>
      <c r="G60" s="29">
        <v>0.11744770407676697</v>
      </c>
      <c r="H60" s="29">
        <v>3.1042335033416748</v>
      </c>
    </row>
    <row r="61" spans="1:8">
      <c r="A61" s="27" t="s">
        <v>55</v>
      </c>
      <c r="B61" s="22" t="s">
        <v>287</v>
      </c>
      <c r="C61" s="30">
        <v>3</v>
      </c>
      <c r="D61" s="30">
        <v>2</v>
      </c>
      <c r="E61" s="27"/>
      <c r="F61" s="27" t="s">
        <v>61</v>
      </c>
    </row>
    <row r="62" spans="1:8">
      <c r="A62" s="22" t="s">
        <v>51</v>
      </c>
      <c r="B62" s="22" t="s">
        <v>288</v>
      </c>
      <c r="C62" s="22">
        <v>1</v>
      </c>
      <c r="D62" s="22">
        <v>1</v>
      </c>
      <c r="E62" s="22" t="s">
        <v>53</v>
      </c>
      <c r="F62" s="22" t="s">
        <v>50</v>
      </c>
      <c r="G62" s="24">
        <v>9.9814288318157196E-2</v>
      </c>
      <c r="H62" s="24">
        <v>3.1936216354370117</v>
      </c>
    </row>
    <row r="63" spans="1:8">
      <c r="A63" s="22" t="s">
        <v>51</v>
      </c>
      <c r="B63" s="22" t="s">
        <v>288</v>
      </c>
      <c r="C63" s="22">
        <v>1</v>
      </c>
      <c r="D63" s="22">
        <v>1</v>
      </c>
      <c r="E63" s="25" t="s">
        <v>49</v>
      </c>
      <c r="F63" s="22" t="s">
        <v>50</v>
      </c>
      <c r="G63" s="24">
        <v>7.2782285511493683E-2</v>
      </c>
      <c r="H63" s="24">
        <v>2.3303067684173584</v>
      </c>
    </row>
    <row r="64" spans="1:8">
      <c r="A64" s="22" t="s">
        <v>51</v>
      </c>
      <c r="B64" s="22" t="s">
        <v>288</v>
      </c>
      <c r="C64" s="22">
        <v>1</v>
      </c>
      <c r="D64" s="22">
        <v>1</v>
      </c>
      <c r="E64" s="22" t="s">
        <v>54</v>
      </c>
      <c r="F64" s="22" t="s">
        <v>50</v>
      </c>
      <c r="G64" s="24">
        <v>5.4052986204624176E-2</v>
      </c>
      <c r="H64" s="24">
        <v>1.1331076622009277</v>
      </c>
    </row>
    <row r="65" spans="1:8">
      <c r="A65" s="22" t="s">
        <v>51</v>
      </c>
      <c r="B65" s="22" t="s">
        <v>288</v>
      </c>
      <c r="C65" s="22">
        <v>1</v>
      </c>
      <c r="D65" s="22">
        <v>1</v>
      </c>
      <c r="E65" s="22" t="s">
        <v>58</v>
      </c>
      <c r="F65" s="22" t="s">
        <v>50</v>
      </c>
      <c r="G65" s="24">
        <v>1.531234011054039E-2</v>
      </c>
      <c r="H65" s="24">
        <v>0.44511660933494568</v>
      </c>
    </row>
    <row r="66" spans="1:8">
      <c r="A66" s="22" t="s">
        <v>51</v>
      </c>
      <c r="B66" s="22" t="s">
        <v>288</v>
      </c>
      <c r="C66" s="22">
        <v>1</v>
      </c>
      <c r="D66" s="22">
        <v>1</v>
      </c>
      <c r="E66" s="22" t="s">
        <v>62</v>
      </c>
      <c r="F66" s="22" t="s">
        <v>50</v>
      </c>
      <c r="G66" s="24">
        <v>9.0578095987439156E-3</v>
      </c>
      <c r="H66" s="24">
        <v>0.26344537734985352</v>
      </c>
    </row>
    <row r="67" spans="1:8">
      <c r="A67" s="22" t="s">
        <v>51</v>
      </c>
      <c r="B67" s="22" t="s">
        <v>288</v>
      </c>
      <c r="C67" s="22">
        <v>1</v>
      </c>
      <c r="D67" s="22">
        <v>3</v>
      </c>
      <c r="E67" s="22" t="s">
        <v>53</v>
      </c>
      <c r="F67" s="22" t="s">
        <v>50</v>
      </c>
      <c r="G67" s="24">
        <v>6.0582075268030167E-2</v>
      </c>
      <c r="H67" s="24">
        <v>1.2298860549926758</v>
      </c>
    </row>
    <row r="68" spans="1:8">
      <c r="A68" s="22" t="s">
        <v>51</v>
      </c>
      <c r="B68" s="22" t="s">
        <v>288</v>
      </c>
      <c r="C68" s="22">
        <v>1</v>
      </c>
      <c r="D68" s="22">
        <v>3</v>
      </c>
      <c r="E68" s="25" t="s">
        <v>49</v>
      </c>
      <c r="F68" s="22" t="s">
        <v>50</v>
      </c>
      <c r="G68" s="24">
        <v>0.10156159102916718</v>
      </c>
      <c r="H68" s="24">
        <v>2.0243935585021973</v>
      </c>
    </row>
    <row r="69" spans="1:8">
      <c r="A69" s="22" t="s">
        <v>51</v>
      </c>
      <c r="B69" s="22" t="s">
        <v>288</v>
      </c>
      <c r="C69" s="22">
        <v>1</v>
      </c>
      <c r="D69" s="22">
        <v>3</v>
      </c>
      <c r="E69" s="22" t="s">
        <v>54</v>
      </c>
      <c r="F69" s="22" t="s">
        <v>50</v>
      </c>
      <c r="G69" s="24">
        <v>5.2702419459819794E-2</v>
      </c>
      <c r="H69" s="24">
        <v>0.89194715023040771</v>
      </c>
    </row>
    <row r="70" spans="1:8">
      <c r="A70" s="22" t="s">
        <v>51</v>
      </c>
      <c r="B70" s="22" t="s">
        <v>288</v>
      </c>
      <c r="C70" s="22">
        <v>1</v>
      </c>
      <c r="D70" s="22">
        <v>3</v>
      </c>
      <c r="E70" s="22" t="s">
        <v>53</v>
      </c>
      <c r="F70" s="22" t="s">
        <v>50</v>
      </c>
      <c r="G70" s="24">
        <v>6.3036315143108368E-2</v>
      </c>
      <c r="H70" s="24">
        <v>1.2436739206314087</v>
      </c>
    </row>
    <row r="71" spans="1:8">
      <c r="A71" s="22" t="s">
        <v>51</v>
      </c>
      <c r="B71" s="22" t="s">
        <v>288</v>
      </c>
      <c r="C71" s="22">
        <v>1</v>
      </c>
      <c r="D71" s="22">
        <v>3</v>
      </c>
      <c r="E71" s="25" t="s">
        <v>49</v>
      </c>
      <c r="F71" s="22" t="s">
        <v>50</v>
      </c>
      <c r="G71" s="24">
        <v>4.7528915107250214E-2</v>
      </c>
      <c r="H71" s="24">
        <v>1.1541026830673218</v>
      </c>
    </row>
    <row r="72" spans="1:8">
      <c r="A72" s="22" t="s">
        <v>51</v>
      </c>
      <c r="B72" s="22" t="s">
        <v>288</v>
      </c>
      <c r="C72" s="22">
        <v>1</v>
      </c>
      <c r="D72" s="22">
        <v>3</v>
      </c>
      <c r="E72" s="22" t="s">
        <v>54</v>
      </c>
      <c r="F72" s="22" t="s">
        <v>50</v>
      </c>
      <c r="G72" s="24">
        <v>3.3470481634140015E-2</v>
      </c>
      <c r="H72" s="24">
        <v>0.66886824369430542</v>
      </c>
    </row>
    <row r="73" spans="1:8">
      <c r="A73" s="22" t="s">
        <v>51</v>
      </c>
      <c r="B73" s="22" t="s">
        <v>288</v>
      </c>
      <c r="C73" s="22">
        <v>2</v>
      </c>
      <c r="D73" s="22">
        <v>1</v>
      </c>
      <c r="E73" s="22" t="s">
        <v>53</v>
      </c>
      <c r="F73" s="22" t="s">
        <v>50</v>
      </c>
      <c r="G73" s="24">
        <v>0.24049872159957886</v>
      </c>
      <c r="H73" s="24">
        <v>4.0257282257080078</v>
      </c>
    </row>
    <row r="74" spans="1:8">
      <c r="A74" s="22" t="s">
        <v>51</v>
      </c>
      <c r="B74" s="22" t="s">
        <v>288</v>
      </c>
      <c r="C74" s="22">
        <v>2</v>
      </c>
      <c r="D74" s="22">
        <v>1</v>
      </c>
      <c r="E74" s="23" t="s">
        <v>63</v>
      </c>
      <c r="F74" s="22" t="s">
        <v>50</v>
      </c>
      <c r="G74" s="24">
        <v>4.3506346642971039E-2</v>
      </c>
      <c r="H74" s="24">
        <v>1.0416020154953003</v>
      </c>
    </row>
    <row r="75" spans="1:8">
      <c r="A75" s="22" t="s">
        <v>51</v>
      </c>
      <c r="B75" s="22" t="s">
        <v>288</v>
      </c>
      <c r="C75" s="22">
        <v>2</v>
      </c>
      <c r="D75" s="22">
        <v>1</v>
      </c>
      <c r="E75" s="22" t="s">
        <v>54</v>
      </c>
      <c r="F75" s="22" t="s">
        <v>50</v>
      </c>
      <c r="G75" s="24">
        <v>7.7772135846316814E-3</v>
      </c>
      <c r="H75" s="24">
        <v>0.20845445990562439</v>
      </c>
    </row>
    <row r="76" spans="1:8">
      <c r="A76" s="22" t="s">
        <v>51</v>
      </c>
      <c r="B76" s="22" t="s">
        <v>288</v>
      </c>
      <c r="C76" s="22">
        <v>2</v>
      </c>
      <c r="D76" s="22">
        <v>1</v>
      </c>
      <c r="E76" s="22" t="s">
        <v>58</v>
      </c>
      <c r="F76" s="22" t="s">
        <v>50</v>
      </c>
      <c r="G76" s="24">
        <v>3.6672898568212986E-3</v>
      </c>
      <c r="H76" s="24">
        <v>7.3728688061237335E-2</v>
      </c>
    </row>
    <row r="77" spans="1:8">
      <c r="A77" s="22" t="s">
        <v>51</v>
      </c>
      <c r="B77" s="22" t="s">
        <v>288</v>
      </c>
      <c r="C77" s="22">
        <v>2</v>
      </c>
      <c r="D77" s="22">
        <v>1</v>
      </c>
      <c r="E77" s="22" t="s">
        <v>62</v>
      </c>
      <c r="F77" s="22" t="s">
        <v>50</v>
      </c>
      <c r="G77" s="24">
        <v>2.673508133739233E-3</v>
      </c>
      <c r="H77" s="24">
        <v>9.5895044505596161E-2</v>
      </c>
    </row>
    <row r="78" spans="1:8">
      <c r="A78" s="22" t="s">
        <v>51</v>
      </c>
      <c r="B78" s="22" t="s">
        <v>288</v>
      </c>
      <c r="C78" s="22">
        <v>2</v>
      </c>
      <c r="D78" s="22">
        <v>2</v>
      </c>
      <c r="E78" s="22" t="s">
        <v>53</v>
      </c>
      <c r="F78" s="22" t="s">
        <v>50</v>
      </c>
      <c r="G78" s="24">
        <v>0.12862645089626312</v>
      </c>
      <c r="H78" s="24">
        <v>2.8592205047607422</v>
      </c>
    </row>
    <row r="79" spans="1:8">
      <c r="A79" s="22" t="s">
        <v>51</v>
      </c>
      <c r="B79" s="22" t="s">
        <v>288</v>
      </c>
      <c r="C79" s="22">
        <v>2</v>
      </c>
      <c r="D79" s="22">
        <v>2</v>
      </c>
      <c r="E79" s="22" t="s">
        <v>63</v>
      </c>
      <c r="F79" s="22" t="s">
        <v>50</v>
      </c>
    </row>
    <row r="80" spans="1:8">
      <c r="A80" s="22" t="s">
        <v>51</v>
      </c>
      <c r="B80" s="22" t="s">
        <v>288</v>
      </c>
      <c r="C80" s="22">
        <v>2</v>
      </c>
      <c r="D80" s="22">
        <v>2</v>
      </c>
      <c r="E80" s="22" t="s">
        <v>54</v>
      </c>
      <c r="F80" s="22" t="s">
        <v>50</v>
      </c>
      <c r="G80" s="24">
        <v>1.3385399244725704E-2</v>
      </c>
      <c r="H80" s="24">
        <v>0.32841002941131592</v>
      </c>
    </row>
    <row r="81" spans="1:8">
      <c r="A81" s="22" t="s">
        <v>51</v>
      </c>
      <c r="B81" s="22" t="s">
        <v>288</v>
      </c>
      <c r="C81" s="22">
        <v>2</v>
      </c>
      <c r="D81" s="22">
        <v>2</v>
      </c>
      <c r="E81" s="22" t="s">
        <v>58</v>
      </c>
      <c r="F81" s="22" t="s">
        <v>50</v>
      </c>
      <c r="G81" s="24">
        <v>7.1395058184862137E-3</v>
      </c>
      <c r="H81" s="24">
        <v>0.25085940957069397</v>
      </c>
    </row>
    <row r="82" spans="1:8">
      <c r="A82" s="22" t="s">
        <v>51</v>
      </c>
      <c r="B82" s="22" t="s">
        <v>288</v>
      </c>
      <c r="C82" s="22">
        <v>2</v>
      </c>
      <c r="D82" s="22">
        <v>2</v>
      </c>
      <c r="E82" s="22" t="s">
        <v>52</v>
      </c>
      <c r="F82" s="22" t="s">
        <v>50</v>
      </c>
      <c r="G82" s="24">
        <v>2.4170265533030033E-3</v>
      </c>
      <c r="H82" s="24">
        <v>6.7293822765350342E-2</v>
      </c>
    </row>
    <row r="83" spans="1:8">
      <c r="A83" s="22" t="s">
        <v>51</v>
      </c>
      <c r="B83" s="22" t="s">
        <v>288</v>
      </c>
      <c r="C83" s="22">
        <v>1</v>
      </c>
      <c r="D83" s="22">
        <v>1</v>
      </c>
      <c r="E83" s="22" t="s">
        <v>53</v>
      </c>
      <c r="F83" s="22" t="s">
        <v>59</v>
      </c>
      <c r="G83" s="24">
        <v>0.11298724263906479</v>
      </c>
      <c r="H83" s="24">
        <v>2.6697218418121338</v>
      </c>
    </row>
    <row r="84" spans="1:8">
      <c r="A84" s="22" t="s">
        <v>51</v>
      </c>
      <c r="B84" s="22" t="s">
        <v>288</v>
      </c>
      <c r="C84" s="22">
        <v>1</v>
      </c>
      <c r="D84" s="22">
        <v>1</v>
      </c>
      <c r="E84" s="22" t="s">
        <v>54</v>
      </c>
      <c r="F84" s="22" t="s">
        <v>59</v>
      </c>
      <c r="G84" s="24">
        <v>4.7213930636644363E-2</v>
      </c>
      <c r="H84" s="24">
        <v>0.97117400169372559</v>
      </c>
    </row>
    <row r="85" spans="1:8">
      <c r="A85" s="22" t="s">
        <v>51</v>
      </c>
      <c r="B85" s="22" t="s">
        <v>288</v>
      </c>
      <c r="C85" s="22">
        <v>1</v>
      </c>
      <c r="D85" s="22">
        <v>1</v>
      </c>
      <c r="E85" s="22" t="s">
        <v>58</v>
      </c>
      <c r="F85" s="22" t="s">
        <v>59</v>
      </c>
      <c r="G85" s="24">
        <v>1.595519483089447E-2</v>
      </c>
      <c r="H85" s="24">
        <v>0.44842138886451721</v>
      </c>
    </row>
    <row r="86" spans="1:8">
      <c r="A86" s="22" t="s">
        <v>51</v>
      </c>
      <c r="B86" s="22" t="s">
        <v>288</v>
      </c>
      <c r="C86" s="22">
        <v>1</v>
      </c>
      <c r="D86" s="22">
        <v>1</v>
      </c>
      <c r="E86" s="22" t="s">
        <v>62</v>
      </c>
      <c r="F86" s="22" t="s">
        <v>59</v>
      </c>
      <c r="G86" s="24">
        <v>1.7835021018981934E-2</v>
      </c>
      <c r="H86" s="24">
        <v>0.44756889343261719</v>
      </c>
    </row>
    <row r="87" spans="1:8">
      <c r="A87" s="22" t="s">
        <v>51</v>
      </c>
      <c r="B87" s="22" t="s">
        <v>288</v>
      </c>
      <c r="C87" s="22">
        <v>1</v>
      </c>
      <c r="D87" s="22">
        <v>2</v>
      </c>
      <c r="E87" s="22" t="s">
        <v>53</v>
      </c>
      <c r="F87" s="22" t="s">
        <v>59</v>
      </c>
      <c r="G87" s="24">
        <v>0.19166760146617889</v>
      </c>
      <c r="H87" s="24">
        <v>3.5512495040893555</v>
      </c>
    </row>
    <row r="88" spans="1:8">
      <c r="A88" s="22" t="s">
        <v>51</v>
      </c>
      <c r="B88" s="22" t="s">
        <v>288</v>
      </c>
      <c r="C88" s="22">
        <v>1</v>
      </c>
      <c r="D88" s="22">
        <v>2</v>
      </c>
      <c r="E88" s="25" t="s">
        <v>49</v>
      </c>
      <c r="F88" s="22" t="s">
        <v>59</v>
      </c>
      <c r="G88" s="24">
        <v>0.21730324625968933</v>
      </c>
      <c r="H88" s="24">
        <v>3.8925206661224365</v>
      </c>
    </row>
    <row r="89" spans="1:8">
      <c r="A89" s="22" t="s">
        <v>51</v>
      </c>
      <c r="B89" s="22" t="s">
        <v>288</v>
      </c>
      <c r="C89" s="22">
        <v>1</v>
      </c>
      <c r="D89" s="22">
        <v>3</v>
      </c>
      <c r="E89" s="22" t="s">
        <v>53</v>
      </c>
      <c r="F89" s="22" t="s">
        <v>59</v>
      </c>
      <c r="G89" s="24">
        <v>7.6317630708217621E-2</v>
      </c>
      <c r="H89" s="24">
        <v>1.7530225515365601</v>
      </c>
    </row>
    <row r="90" spans="1:8">
      <c r="A90" s="22" t="s">
        <v>51</v>
      </c>
      <c r="B90" s="22" t="s">
        <v>288</v>
      </c>
      <c r="C90" s="22">
        <v>1</v>
      </c>
      <c r="D90" s="22">
        <v>3</v>
      </c>
      <c r="E90" s="25" t="s">
        <v>49</v>
      </c>
      <c r="F90" s="22" t="s">
        <v>59</v>
      </c>
      <c r="G90" s="24">
        <v>9.2114806175231934E-2</v>
      </c>
      <c r="H90" s="24">
        <v>1.9974542856216431</v>
      </c>
    </row>
    <row r="91" spans="1:8">
      <c r="A91" s="22" t="s">
        <v>51</v>
      </c>
      <c r="B91" s="22" t="s">
        <v>288</v>
      </c>
      <c r="C91" s="22">
        <v>1</v>
      </c>
      <c r="D91" s="22">
        <v>3</v>
      </c>
      <c r="E91" s="22" t="s">
        <v>54</v>
      </c>
      <c r="F91" s="22" t="s">
        <v>59</v>
      </c>
      <c r="G91" s="24">
        <v>5.3427625447511673E-2</v>
      </c>
      <c r="H91" s="24">
        <v>0.97493273019790649</v>
      </c>
    </row>
    <row r="92" spans="1:8">
      <c r="A92" s="22" t="s">
        <v>51</v>
      </c>
      <c r="B92" s="22" t="s">
        <v>288</v>
      </c>
      <c r="C92" s="22">
        <v>1</v>
      </c>
      <c r="D92" s="22">
        <v>4</v>
      </c>
      <c r="E92" s="22" t="s">
        <v>53</v>
      </c>
      <c r="F92" s="22" t="s">
        <v>59</v>
      </c>
      <c r="G92" s="24">
        <v>4.5170489698648453E-2</v>
      </c>
      <c r="H92" s="24">
        <v>1.0990830659866333</v>
      </c>
    </row>
    <row r="93" spans="1:8">
      <c r="A93" s="22" t="s">
        <v>51</v>
      </c>
      <c r="B93" s="22" t="s">
        <v>288</v>
      </c>
      <c r="C93" s="22">
        <v>1</v>
      </c>
      <c r="D93" s="22">
        <v>4</v>
      </c>
      <c r="E93" s="25" t="s">
        <v>49</v>
      </c>
      <c r="F93" s="22" t="s">
        <v>59</v>
      </c>
      <c r="G93" s="24">
        <v>5.5367279797792435E-2</v>
      </c>
      <c r="H93" s="24">
        <v>1.5002073049545288</v>
      </c>
    </row>
    <row r="94" spans="1:8">
      <c r="A94" s="22" t="s">
        <v>51</v>
      </c>
      <c r="B94" s="22" t="s">
        <v>288</v>
      </c>
      <c r="C94" s="22">
        <v>1</v>
      </c>
      <c r="D94" s="22">
        <v>4</v>
      </c>
      <c r="E94" s="22" t="s">
        <v>54</v>
      </c>
      <c r="F94" s="22" t="s">
        <v>59</v>
      </c>
      <c r="G94" s="24">
        <v>3.4766148775815964E-2</v>
      </c>
      <c r="H94" s="24">
        <v>0.72443503141403198</v>
      </c>
    </row>
    <row r="95" spans="1:8">
      <c r="A95" s="22" t="s">
        <v>51</v>
      </c>
      <c r="B95" s="22" t="s">
        <v>288</v>
      </c>
      <c r="C95" s="22">
        <v>2</v>
      </c>
      <c r="D95" s="22">
        <v>1</v>
      </c>
      <c r="E95" s="22" t="s">
        <v>53</v>
      </c>
      <c r="F95" s="22" t="s">
        <v>59</v>
      </c>
      <c r="G95" s="24">
        <v>0.21732617914676666</v>
      </c>
      <c r="H95" s="24">
        <v>4.5554385185241699</v>
      </c>
    </row>
    <row r="96" spans="1:8">
      <c r="A96" s="22" t="s">
        <v>51</v>
      </c>
      <c r="B96" s="22" t="s">
        <v>288</v>
      </c>
      <c r="C96" s="22">
        <v>2</v>
      </c>
      <c r="D96" s="22">
        <v>1</v>
      </c>
      <c r="E96" s="22" t="s">
        <v>54</v>
      </c>
      <c r="F96" s="22" t="s">
        <v>59</v>
      </c>
      <c r="G96" s="24">
        <v>1.0985098779201508E-2</v>
      </c>
      <c r="H96" s="24">
        <v>0.27480709552764893</v>
      </c>
    </row>
    <row r="97" spans="1:8">
      <c r="A97" s="22" t="s">
        <v>51</v>
      </c>
      <c r="B97" s="22" t="s">
        <v>288</v>
      </c>
      <c r="C97" s="22">
        <v>2</v>
      </c>
      <c r="D97" s="22">
        <v>1</v>
      </c>
      <c r="E97" s="22" t="s">
        <v>58</v>
      </c>
      <c r="F97" s="22" t="s">
        <v>59</v>
      </c>
      <c r="G97" s="24">
        <v>3.2627612818032503E-3</v>
      </c>
      <c r="H97" s="24">
        <v>8.5744947195053101E-2</v>
      </c>
    </row>
    <row r="98" spans="1:8">
      <c r="A98" s="22" t="s">
        <v>51</v>
      </c>
      <c r="B98" s="22" t="s">
        <v>288</v>
      </c>
      <c r="C98" s="22">
        <v>2</v>
      </c>
      <c r="D98" s="22">
        <v>1</v>
      </c>
      <c r="E98" s="22" t="s">
        <v>62</v>
      </c>
      <c r="F98" s="22" t="s">
        <v>59</v>
      </c>
      <c r="G98" s="24">
        <v>3.6595296114683151E-3</v>
      </c>
      <c r="H98" s="24">
        <v>8.9606918394565582E-2</v>
      </c>
    </row>
    <row r="99" spans="1:8">
      <c r="A99" s="22" t="s">
        <v>51</v>
      </c>
      <c r="B99" s="22" t="s">
        <v>288</v>
      </c>
      <c r="C99" s="22">
        <v>2</v>
      </c>
      <c r="D99" s="22">
        <v>2</v>
      </c>
      <c r="E99" s="22" t="s">
        <v>53</v>
      </c>
      <c r="F99" s="22" t="s">
        <v>59</v>
      </c>
      <c r="G99" s="24">
        <v>0.20837223529815674</v>
      </c>
      <c r="H99" s="24">
        <v>4.6260414123535156</v>
      </c>
    </row>
    <row r="100" spans="1:8">
      <c r="A100" s="22" t="s">
        <v>51</v>
      </c>
      <c r="B100" s="22" t="s">
        <v>288</v>
      </c>
      <c r="C100" s="22">
        <v>2</v>
      </c>
      <c r="D100" s="22">
        <v>2</v>
      </c>
      <c r="E100" s="22" t="s">
        <v>63</v>
      </c>
      <c r="F100" s="22" t="s">
        <v>59</v>
      </c>
      <c r="G100" s="24">
        <v>4.0790494531393051E-2</v>
      </c>
      <c r="H100" s="24">
        <v>1.0873078107833862</v>
      </c>
    </row>
    <row r="101" spans="1:8">
      <c r="A101" s="22" t="s">
        <v>51</v>
      </c>
      <c r="B101" s="22" t="s">
        <v>288</v>
      </c>
      <c r="C101" s="22">
        <v>2</v>
      </c>
      <c r="D101" s="22">
        <v>2</v>
      </c>
      <c r="E101" s="22" t="s">
        <v>54</v>
      </c>
      <c r="F101" s="22" t="s">
        <v>59</v>
      </c>
      <c r="G101" s="24">
        <v>1.6222767531871796E-2</v>
      </c>
      <c r="H101" s="24">
        <v>0.35112830996513367</v>
      </c>
    </row>
    <row r="102" spans="1:8">
      <c r="A102" s="22" t="s">
        <v>51</v>
      </c>
      <c r="B102" s="22" t="s">
        <v>288</v>
      </c>
      <c r="C102" s="22">
        <v>2</v>
      </c>
      <c r="D102" s="22">
        <v>2</v>
      </c>
      <c r="E102" s="22" t="s">
        <v>58</v>
      </c>
      <c r="F102" s="22" t="s">
        <v>59</v>
      </c>
      <c r="G102" s="24">
        <v>4.7777974978089333E-3</v>
      </c>
      <c r="H102" s="24">
        <v>0.1033376008272171</v>
      </c>
    </row>
    <row r="103" spans="1:8">
      <c r="A103" s="22" t="s">
        <v>51</v>
      </c>
      <c r="B103" s="22" t="s">
        <v>288</v>
      </c>
      <c r="C103" s="22">
        <v>2</v>
      </c>
      <c r="D103" s="22">
        <v>2</v>
      </c>
      <c r="E103" s="22" t="s">
        <v>52</v>
      </c>
      <c r="F103" s="22" t="s">
        <v>59</v>
      </c>
      <c r="G103" s="24">
        <v>3.2925296109169722E-3</v>
      </c>
      <c r="H103" s="24">
        <v>7.8819833695888519E-2</v>
      </c>
    </row>
    <row r="104" spans="1:8">
      <c r="A104" s="22" t="s">
        <v>51</v>
      </c>
      <c r="B104" s="22" t="s">
        <v>288</v>
      </c>
      <c r="C104" s="22">
        <v>1</v>
      </c>
      <c r="D104" s="22">
        <v>2</v>
      </c>
      <c r="E104" s="23" t="s">
        <v>53</v>
      </c>
      <c r="F104" s="22" t="s">
        <v>50</v>
      </c>
      <c r="G104" s="24">
        <v>0.1443462073802948</v>
      </c>
      <c r="H104" s="24">
        <v>3.5645115375518799</v>
      </c>
    </row>
    <row r="105" spans="1:8">
      <c r="A105" s="22" t="s">
        <v>51</v>
      </c>
      <c r="B105" s="22" t="s">
        <v>288</v>
      </c>
      <c r="C105" s="22">
        <v>2</v>
      </c>
      <c r="D105" s="22">
        <v>1</v>
      </c>
      <c r="E105" s="25" t="s">
        <v>49</v>
      </c>
      <c r="F105" s="22" t="s">
        <v>59</v>
      </c>
      <c r="G105" s="24">
        <v>6.8379908800125122E-2</v>
      </c>
      <c r="H105" s="24">
        <v>1.2826776504516602</v>
      </c>
    </row>
    <row r="106" spans="1:8">
      <c r="A106" s="22" t="s">
        <v>51</v>
      </c>
      <c r="B106" s="22" t="s">
        <v>288</v>
      </c>
      <c r="C106" s="22">
        <v>1</v>
      </c>
      <c r="D106" s="22">
        <v>1</v>
      </c>
      <c r="E106" s="25" t="s">
        <v>49</v>
      </c>
      <c r="F106" s="22" t="s">
        <v>59</v>
      </c>
      <c r="G106" s="24">
        <v>0.13341918587684631</v>
      </c>
      <c r="H106" s="24">
        <v>3.0486547946929932</v>
      </c>
    </row>
    <row r="107" spans="1:8">
      <c r="A107" s="22" t="s">
        <v>51</v>
      </c>
      <c r="B107" s="22" t="s">
        <v>288</v>
      </c>
      <c r="C107" s="22">
        <v>1</v>
      </c>
      <c r="D107" s="22">
        <v>1</v>
      </c>
      <c r="F107" s="22" t="s">
        <v>60</v>
      </c>
      <c r="G107" s="24">
        <v>0.11181246489286423</v>
      </c>
      <c r="H107" s="24">
        <v>2.6602334976196289</v>
      </c>
    </row>
    <row r="108" spans="1:8">
      <c r="A108" s="22" t="s">
        <v>51</v>
      </c>
      <c r="B108" s="22" t="s">
        <v>288</v>
      </c>
      <c r="C108" s="22">
        <v>1</v>
      </c>
      <c r="D108" s="22">
        <v>2</v>
      </c>
      <c r="F108" s="22" t="s">
        <v>60</v>
      </c>
      <c r="G108" s="24">
        <v>0.26628673076629639</v>
      </c>
      <c r="H108" s="24">
        <v>4.8915805816650391</v>
      </c>
    </row>
    <row r="109" spans="1:8">
      <c r="A109" s="22" t="s">
        <v>51</v>
      </c>
      <c r="B109" s="22" t="s">
        <v>288</v>
      </c>
      <c r="C109" s="22">
        <v>1</v>
      </c>
      <c r="D109" s="22">
        <v>3</v>
      </c>
      <c r="F109" s="22" t="s">
        <v>60</v>
      </c>
      <c r="G109" s="24">
        <v>8.448433130979538E-2</v>
      </c>
      <c r="H109" s="24">
        <v>1.8576699495315552</v>
      </c>
    </row>
    <row r="110" spans="1:8">
      <c r="A110" s="22" t="s">
        <v>51</v>
      </c>
      <c r="B110" s="22" t="s">
        <v>288</v>
      </c>
      <c r="C110" s="22">
        <v>1</v>
      </c>
      <c r="D110" s="22">
        <v>4</v>
      </c>
      <c r="F110" s="22" t="s">
        <v>60</v>
      </c>
      <c r="G110" s="24">
        <v>3.3547993749380112E-2</v>
      </c>
      <c r="H110" s="24">
        <v>1.0389477014541626</v>
      </c>
    </row>
    <row r="111" spans="1:8">
      <c r="A111" s="22" t="s">
        <v>51</v>
      </c>
      <c r="B111" s="22" t="s">
        <v>288</v>
      </c>
      <c r="C111" s="22">
        <v>2</v>
      </c>
      <c r="D111" s="22">
        <v>1</v>
      </c>
      <c r="F111" s="22" t="s">
        <v>60</v>
      </c>
      <c r="G111" s="24">
        <v>4.4146012514829636E-2</v>
      </c>
      <c r="H111" s="24">
        <v>0.89803540706634521</v>
      </c>
    </row>
    <row r="112" spans="1:8">
      <c r="A112" s="22" t="s">
        <v>51</v>
      </c>
      <c r="B112" s="22" t="s">
        <v>288</v>
      </c>
      <c r="C112" s="22">
        <v>2</v>
      </c>
      <c r="D112" s="22">
        <v>2</v>
      </c>
      <c r="F112" s="22" t="s">
        <v>60</v>
      </c>
      <c r="G112" s="24">
        <v>5.3211633116006851E-2</v>
      </c>
      <c r="H112" s="24">
        <v>1.5325630903244019</v>
      </c>
    </row>
    <row r="113" spans="1:8">
      <c r="A113" s="22" t="s">
        <v>51</v>
      </c>
      <c r="B113" s="22" t="s">
        <v>288</v>
      </c>
      <c r="C113" s="22">
        <v>1</v>
      </c>
      <c r="D113" s="22">
        <v>1</v>
      </c>
      <c r="F113" s="22" t="s">
        <v>61</v>
      </c>
      <c r="G113" s="24">
        <v>5.6074552237987518E-2</v>
      </c>
      <c r="H113" s="24">
        <v>1.6605633497238159</v>
      </c>
    </row>
    <row r="114" spans="1:8">
      <c r="A114" s="22" t="s">
        <v>51</v>
      </c>
      <c r="B114" s="22" t="s">
        <v>288</v>
      </c>
      <c r="C114" s="22">
        <v>1</v>
      </c>
      <c r="D114" s="22">
        <v>2</v>
      </c>
      <c r="F114" s="22" t="s">
        <v>61</v>
      </c>
    </row>
    <row r="115" spans="1:8">
      <c r="A115" s="22" t="s">
        <v>51</v>
      </c>
      <c r="B115" s="22" t="s">
        <v>288</v>
      </c>
      <c r="C115" s="22">
        <v>1</v>
      </c>
      <c r="D115" s="22">
        <v>3</v>
      </c>
      <c r="F115" s="22" t="s">
        <v>61</v>
      </c>
      <c r="G115" s="24">
        <v>6.633324921131134E-2</v>
      </c>
      <c r="H115" s="24">
        <v>1.1896954774856567</v>
      </c>
    </row>
    <row r="116" spans="1:8">
      <c r="A116" s="22" t="s">
        <v>51</v>
      </c>
      <c r="B116" s="22" t="s">
        <v>288</v>
      </c>
      <c r="C116" s="22">
        <v>1</v>
      </c>
      <c r="D116" s="22">
        <v>4</v>
      </c>
      <c r="F116" s="22" t="s">
        <v>61</v>
      </c>
      <c r="G116" s="24">
        <v>9.8577551543712616E-2</v>
      </c>
      <c r="H116" s="24">
        <v>1.9961516857147217</v>
      </c>
    </row>
    <row r="117" spans="1:8">
      <c r="A117" s="22" t="s">
        <v>51</v>
      </c>
      <c r="B117" s="22" t="s">
        <v>288</v>
      </c>
      <c r="C117" s="22">
        <v>2</v>
      </c>
      <c r="D117" s="22">
        <v>1</v>
      </c>
      <c r="F117" s="22" t="s">
        <v>61</v>
      </c>
      <c r="G117" s="24">
        <v>8.7104350328445435E-2</v>
      </c>
      <c r="H117" s="24">
        <v>1.5991277694702148</v>
      </c>
    </row>
    <row r="118" spans="1:8">
      <c r="A118" s="22" t="s">
        <v>51</v>
      </c>
      <c r="B118" s="22" t="s">
        <v>288</v>
      </c>
      <c r="C118" s="22">
        <v>2</v>
      </c>
      <c r="D118" s="22">
        <v>2</v>
      </c>
      <c r="F118" s="22" t="s">
        <v>61</v>
      </c>
      <c r="G118" s="24">
        <v>4.215669259428978E-2</v>
      </c>
      <c r="H118" s="24">
        <v>0.95880615711212158</v>
      </c>
    </row>
    <row r="119" spans="1:8">
      <c r="A119" s="27" t="s">
        <v>23</v>
      </c>
      <c r="B119" s="19"/>
      <c r="C119" s="31">
        <v>1</v>
      </c>
      <c r="D119" s="31">
        <v>1</v>
      </c>
      <c r="E119" s="32" t="s">
        <v>64</v>
      </c>
      <c r="F119" s="33" t="s">
        <v>24</v>
      </c>
      <c r="G119" s="34">
        <v>0.13573224333758199</v>
      </c>
      <c r="H119" s="34">
        <v>1.2424232052871331</v>
      </c>
    </row>
    <row r="120" spans="1:8">
      <c r="A120" s="27" t="s">
        <v>28</v>
      </c>
      <c r="B120" s="19"/>
      <c r="C120" s="31">
        <v>1</v>
      </c>
      <c r="D120" s="31">
        <v>1</v>
      </c>
      <c r="E120" s="32">
        <v>30</v>
      </c>
      <c r="F120" s="33" t="s">
        <v>25</v>
      </c>
      <c r="G120" s="34">
        <v>0.2292203350692375</v>
      </c>
      <c r="H120" s="34">
        <v>2.6223573718217947</v>
      </c>
    </row>
    <row r="121" spans="1:8">
      <c r="A121" s="27" t="s">
        <v>26</v>
      </c>
      <c r="B121" s="19"/>
      <c r="C121" s="31">
        <v>1</v>
      </c>
      <c r="D121" s="31">
        <v>2</v>
      </c>
      <c r="E121" s="32" t="s">
        <v>64</v>
      </c>
      <c r="F121" s="33" t="s">
        <v>27</v>
      </c>
      <c r="G121" s="34">
        <v>0.14466836916788492</v>
      </c>
      <c r="H121" s="34">
        <v>1.6288764100258935</v>
      </c>
    </row>
    <row r="122" spans="1:8">
      <c r="A122" s="27" t="s">
        <v>26</v>
      </c>
      <c r="B122" s="19"/>
      <c r="C122" s="31">
        <v>1</v>
      </c>
      <c r="D122" s="31">
        <v>2</v>
      </c>
      <c r="E122" s="32">
        <v>50</v>
      </c>
      <c r="F122" s="33" t="s">
        <v>25</v>
      </c>
      <c r="G122" s="34">
        <v>0.13373969273098107</v>
      </c>
      <c r="H122" s="34">
        <v>1.2544887856690623</v>
      </c>
    </row>
    <row r="123" spans="1:8">
      <c r="A123" s="27" t="s">
        <v>26</v>
      </c>
      <c r="B123" s="19"/>
      <c r="C123" s="31">
        <v>2</v>
      </c>
      <c r="D123" s="31">
        <v>1</v>
      </c>
      <c r="E123" s="32" t="s">
        <v>64</v>
      </c>
      <c r="F123" s="33" t="s">
        <v>27</v>
      </c>
      <c r="G123" s="34">
        <v>0.18062718999930399</v>
      </c>
      <c r="H123" s="34">
        <v>2.1895144460063536</v>
      </c>
    </row>
    <row r="124" spans="1:8">
      <c r="A124" s="27" t="s">
        <v>26</v>
      </c>
      <c r="B124" s="19"/>
      <c r="C124" s="31">
        <v>2</v>
      </c>
      <c r="D124" s="31">
        <v>1</v>
      </c>
      <c r="E124" s="32">
        <v>50</v>
      </c>
      <c r="F124" s="33" t="s">
        <v>25</v>
      </c>
      <c r="G124" s="34">
        <v>0.18567492167803717</v>
      </c>
      <c r="H124" s="34">
        <v>2.1092302932705382</v>
      </c>
    </row>
    <row r="125" spans="1:8">
      <c r="A125" s="27" t="s">
        <v>26</v>
      </c>
      <c r="B125" s="19"/>
      <c r="C125" s="31">
        <v>2</v>
      </c>
      <c r="D125" s="31">
        <v>2</v>
      </c>
      <c r="E125" s="32">
        <v>10</v>
      </c>
      <c r="F125" s="33" t="s">
        <v>25</v>
      </c>
      <c r="G125" s="34">
        <v>0.13625771854456739</v>
      </c>
      <c r="H125" s="34">
        <v>1.3844157700998629</v>
      </c>
    </row>
    <row r="126" spans="1:8">
      <c r="A126" s="27" t="s">
        <v>26</v>
      </c>
      <c r="B126" s="19"/>
      <c r="C126" s="31">
        <v>2</v>
      </c>
      <c r="D126" s="31">
        <v>2</v>
      </c>
      <c r="E126" s="32" t="s">
        <v>64</v>
      </c>
      <c r="F126" s="33" t="s">
        <v>27</v>
      </c>
      <c r="G126" s="34">
        <v>0.29428603634598682</v>
      </c>
      <c r="H126" s="34">
        <v>3.7153542579268026</v>
      </c>
    </row>
    <row r="127" spans="1:8">
      <c r="A127" s="27" t="s">
        <v>26</v>
      </c>
      <c r="B127" s="19"/>
      <c r="C127" s="31">
        <v>3</v>
      </c>
      <c r="D127" s="31">
        <v>1</v>
      </c>
      <c r="E127" s="32" t="s">
        <v>64</v>
      </c>
      <c r="F127" s="33" t="s">
        <v>27</v>
      </c>
      <c r="G127" s="34">
        <v>0.19622445999178684</v>
      </c>
      <c r="H127" s="34">
        <v>2.6075036310908848</v>
      </c>
    </row>
    <row r="128" spans="1:8">
      <c r="A128" s="27" t="s">
        <v>26</v>
      </c>
      <c r="B128" s="19"/>
      <c r="C128" s="31">
        <v>3</v>
      </c>
      <c r="D128" s="31">
        <v>1</v>
      </c>
      <c r="E128" s="32">
        <v>50</v>
      </c>
      <c r="F128" s="33" t="s">
        <v>25</v>
      </c>
      <c r="G128" s="34">
        <v>0.1365291972130529</v>
      </c>
      <c r="H128" s="34">
        <v>1.5044593675733684</v>
      </c>
    </row>
    <row r="129" spans="1:8">
      <c r="A129" s="27" t="s">
        <v>26</v>
      </c>
      <c r="B129" s="19"/>
      <c r="C129" s="31">
        <v>3</v>
      </c>
      <c r="D129" s="31">
        <v>2</v>
      </c>
      <c r="E129" s="32">
        <v>50</v>
      </c>
      <c r="F129" s="33" t="s">
        <v>25</v>
      </c>
      <c r="G129" s="34">
        <v>0.14685514107428116</v>
      </c>
      <c r="H129" s="34">
        <v>1.6543092076248649</v>
      </c>
    </row>
  </sheetData>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T57"/>
  <sheetViews>
    <sheetView topLeftCell="F1" workbookViewId="0">
      <selection activeCell="G2" sqref="G2:H2"/>
    </sheetView>
  </sheetViews>
  <sheetFormatPr baseColWidth="10" defaultRowHeight="13"/>
  <cols>
    <col min="1" max="1" width="6.7109375" customWidth="1"/>
    <col min="2" max="2" width="7" customWidth="1"/>
    <col min="3" max="3" width="8.5703125" customWidth="1"/>
    <col min="4" max="4" width="5.85546875" customWidth="1"/>
    <col min="5" max="5" width="12.28515625" customWidth="1"/>
    <col min="6" max="7" width="14.5703125" customWidth="1"/>
    <col min="8" max="8" width="15.5703125" customWidth="1"/>
    <col min="9" max="9" width="7.7109375" customWidth="1"/>
    <col min="10" max="12" width="8" customWidth="1"/>
  </cols>
  <sheetData>
    <row r="1" spans="1:20">
      <c r="I1" s="164" t="s">
        <v>227</v>
      </c>
      <c r="J1" s="164"/>
      <c r="K1" s="164"/>
      <c r="L1" s="164"/>
      <c r="M1" s="164" t="s">
        <v>40</v>
      </c>
      <c r="N1" s="164"/>
      <c r="O1" s="164"/>
      <c r="P1" s="164"/>
      <c r="Q1" s="164" t="s">
        <v>37</v>
      </c>
      <c r="R1" s="164"/>
      <c r="S1" s="164"/>
      <c r="T1" s="164"/>
    </row>
    <row r="2" spans="1:20">
      <c r="A2" s="1" t="s">
        <v>68</v>
      </c>
      <c r="B2" s="1" t="s">
        <v>69</v>
      </c>
      <c r="C2" s="1" t="s">
        <v>70</v>
      </c>
      <c r="D2" s="1" t="s">
        <v>71</v>
      </c>
      <c r="E2" s="2" t="s">
        <v>72</v>
      </c>
      <c r="F2" s="1" t="s">
        <v>73</v>
      </c>
      <c r="G2" s="48" t="s">
        <v>41</v>
      </c>
      <c r="H2" s="48" t="s">
        <v>222</v>
      </c>
      <c r="I2" s="3" t="s">
        <v>223</v>
      </c>
      <c r="J2" s="3" t="s">
        <v>224</v>
      </c>
      <c r="K2" s="3" t="s">
        <v>225</v>
      </c>
      <c r="L2" s="3" t="s">
        <v>226</v>
      </c>
      <c r="M2" s="49" t="s">
        <v>228</v>
      </c>
      <c r="N2" s="49" t="s">
        <v>229</v>
      </c>
      <c r="O2" s="49" t="s">
        <v>17</v>
      </c>
      <c r="P2" s="49" t="s">
        <v>172</v>
      </c>
      <c r="Q2" s="36" t="s">
        <v>100</v>
      </c>
      <c r="R2" s="36" t="s">
        <v>101</v>
      </c>
      <c r="S2" s="36" t="s">
        <v>102</v>
      </c>
      <c r="T2" s="36" t="s">
        <v>103</v>
      </c>
    </row>
    <row r="3" spans="1:20">
      <c r="A3" s="4" t="s">
        <v>74</v>
      </c>
      <c r="B3" s="4" t="s">
        <v>75</v>
      </c>
      <c r="C3" s="4">
        <v>22</v>
      </c>
      <c r="D3" s="4">
        <v>1</v>
      </c>
      <c r="E3" s="5" t="s">
        <v>76</v>
      </c>
      <c r="F3" s="5" t="s">
        <v>77</v>
      </c>
      <c r="G3" s="4">
        <v>1067896.436</v>
      </c>
      <c r="H3" s="4">
        <v>596443.18409999995</v>
      </c>
      <c r="I3">
        <v>0.38060000000000005</v>
      </c>
      <c r="J3">
        <v>4.2799999999999998E-2</v>
      </c>
      <c r="K3">
        <v>9.6299999999999997E-2</v>
      </c>
      <c r="L3">
        <v>8.0000000000000004E-4</v>
      </c>
      <c r="M3">
        <f>I3*$G3/1000</f>
        <v>406.44138354160003</v>
      </c>
      <c r="N3">
        <f>J3*$G3/1000</f>
        <v>45.705967460799997</v>
      </c>
      <c r="O3">
        <f>K3*$G3/1000</f>
        <v>102.8384267868</v>
      </c>
      <c r="P3">
        <f t="shared" ref="P3" si="0">L3*$G3/1000</f>
        <v>0.85431714880000009</v>
      </c>
    </row>
    <row r="4" spans="1:20">
      <c r="A4" s="4" t="s">
        <v>74</v>
      </c>
      <c r="B4" s="4" t="s">
        <v>75</v>
      </c>
      <c r="C4" s="4">
        <v>22</v>
      </c>
      <c r="D4" s="4">
        <v>2</v>
      </c>
      <c r="E4" s="5" t="s">
        <v>78</v>
      </c>
      <c r="F4" s="5" t="s">
        <v>79</v>
      </c>
      <c r="G4" s="4">
        <v>1506457.601</v>
      </c>
      <c r="H4" s="4">
        <v>299317.99489999999</v>
      </c>
      <c r="I4">
        <v>0.13400000000000001</v>
      </c>
      <c r="J4">
        <v>2.5999999999999999E-2</v>
      </c>
      <c r="K4">
        <v>4.8600000000000004E-2</v>
      </c>
      <c r="L4">
        <v>8.9999999999999998E-4</v>
      </c>
      <c r="M4">
        <f t="shared" ref="M4:M26" si="1">I4*$G4/1000</f>
        <v>201.86531853400001</v>
      </c>
      <c r="N4">
        <f t="shared" ref="N4:N26" si="2">J4*$G4/1000</f>
        <v>39.167897625999998</v>
      </c>
      <c r="O4">
        <f t="shared" ref="O4:O26" si="3">K4*$G4/1000</f>
        <v>73.213839408600009</v>
      </c>
      <c r="P4">
        <f t="shared" ref="P4:P26" si="4">L4*$G4/1000</f>
        <v>1.3558118409</v>
      </c>
    </row>
    <row r="5" spans="1:20">
      <c r="A5" s="4" t="s">
        <v>74</v>
      </c>
      <c r="B5" s="4" t="s">
        <v>75</v>
      </c>
      <c r="C5" s="4">
        <v>22</v>
      </c>
      <c r="D5" s="4">
        <v>3</v>
      </c>
      <c r="E5" s="5" t="s">
        <v>80</v>
      </c>
      <c r="F5" s="5" t="s">
        <v>81</v>
      </c>
      <c r="G5" s="4">
        <v>1681882.067</v>
      </c>
      <c r="H5" s="4">
        <v>590522.60829999996</v>
      </c>
      <c r="I5">
        <v>0.249</v>
      </c>
      <c r="J5">
        <v>2.2499999999999999E-2</v>
      </c>
      <c r="K5">
        <v>6.1700000000000005E-2</v>
      </c>
      <c r="L5">
        <v>2.2000000000000001E-3</v>
      </c>
      <c r="M5">
        <f t="shared" si="1"/>
        <v>418.788634683</v>
      </c>
      <c r="N5">
        <f t="shared" si="2"/>
        <v>37.842346507499997</v>
      </c>
      <c r="O5">
        <f t="shared" si="3"/>
        <v>103.77212353390001</v>
      </c>
      <c r="P5">
        <f t="shared" si="4"/>
        <v>3.7001405474000002</v>
      </c>
      <c r="Q5">
        <f>SUM(M3:M5)</f>
        <v>1027.0953367586001</v>
      </c>
      <c r="R5">
        <f>SUM(N3:N5)</f>
        <v>122.71621159429999</v>
      </c>
      <c r="S5">
        <f>SUM(O3:O5)</f>
        <v>279.82438972930004</v>
      </c>
      <c r="T5">
        <f>SUM(P3:P5)</f>
        <v>5.9102695371000005</v>
      </c>
    </row>
    <row r="6" spans="1:20">
      <c r="A6" s="4" t="s">
        <v>74</v>
      </c>
      <c r="B6" s="4" t="s">
        <v>75</v>
      </c>
      <c r="C6" s="4">
        <v>23</v>
      </c>
      <c r="D6" s="4">
        <v>1</v>
      </c>
      <c r="E6" s="5" t="s">
        <v>76</v>
      </c>
      <c r="F6" s="5" t="s">
        <v>82</v>
      </c>
      <c r="G6" s="4">
        <v>1331033.135</v>
      </c>
      <c r="H6" s="4">
        <v>68415.541700000002</v>
      </c>
      <c r="I6">
        <v>0.1157</v>
      </c>
      <c r="J6">
        <v>2.8300000000000002E-2</v>
      </c>
      <c r="K6">
        <v>3.61E-2</v>
      </c>
      <c r="L6">
        <v>1.2999999999999999E-3</v>
      </c>
      <c r="M6">
        <f t="shared" si="1"/>
        <v>154.0005337195</v>
      </c>
      <c r="N6">
        <f t="shared" si="2"/>
        <v>37.668237720500002</v>
      </c>
      <c r="O6">
        <f t="shared" si="3"/>
        <v>48.050296173500001</v>
      </c>
      <c r="P6">
        <f t="shared" si="4"/>
        <v>1.7303430755</v>
      </c>
    </row>
    <row r="7" spans="1:20">
      <c r="A7" s="4" t="s">
        <v>74</v>
      </c>
      <c r="B7" s="4" t="s">
        <v>75</v>
      </c>
      <c r="C7" s="4">
        <v>23</v>
      </c>
      <c r="D7" s="4">
        <v>2</v>
      </c>
      <c r="E7" s="5" t="s">
        <v>78</v>
      </c>
      <c r="F7" s="5" t="s">
        <v>83</v>
      </c>
      <c r="G7" s="4">
        <v>1418745.368</v>
      </c>
      <c r="H7" s="4">
        <v>945318.5906</v>
      </c>
      <c r="I7">
        <v>0.32680000000000003</v>
      </c>
      <c r="J7">
        <v>3.2199999999999999E-2</v>
      </c>
      <c r="K7">
        <v>8.2500000000000004E-2</v>
      </c>
      <c r="L7">
        <v>1.5E-3</v>
      </c>
      <c r="M7">
        <f t="shared" si="1"/>
        <v>463.64598626240007</v>
      </c>
      <c r="N7">
        <f t="shared" si="2"/>
        <v>45.683600849599998</v>
      </c>
      <c r="O7">
        <f t="shared" si="3"/>
        <v>117.04649286000001</v>
      </c>
      <c r="P7">
        <f t="shared" si="4"/>
        <v>2.1281180520000005</v>
      </c>
    </row>
    <row r="8" spans="1:20">
      <c r="A8" s="4" t="s">
        <v>74</v>
      </c>
      <c r="B8" s="4" t="s">
        <v>75</v>
      </c>
      <c r="C8" s="4">
        <v>23</v>
      </c>
      <c r="D8" s="4">
        <v>3</v>
      </c>
      <c r="E8" s="5" t="s">
        <v>84</v>
      </c>
      <c r="F8" s="5" t="s">
        <v>85</v>
      </c>
      <c r="G8" s="4">
        <v>1506457.601</v>
      </c>
      <c r="H8" s="4">
        <v>619467.64520000003</v>
      </c>
      <c r="I8">
        <v>0.27939999999999998</v>
      </c>
      <c r="J8">
        <v>2.3899999999999998E-2</v>
      </c>
      <c r="K8">
        <v>6.9699999999999998E-2</v>
      </c>
      <c r="L8">
        <v>2.3999999999999998E-3</v>
      </c>
      <c r="M8">
        <f t="shared" si="1"/>
        <v>420.90425371939995</v>
      </c>
      <c r="N8">
        <f t="shared" si="2"/>
        <v>36.004336663899991</v>
      </c>
      <c r="O8">
        <f t="shared" si="3"/>
        <v>105.0000947897</v>
      </c>
      <c r="P8">
        <f t="shared" si="4"/>
        <v>3.6154982423999997</v>
      </c>
      <c r="Q8">
        <f>SUM(M6:M8)</f>
        <v>1038.5507737012999</v>
      </c>
      <c r="R8">
        <f>SUM(N6:N8)</f>
        <v>119.35617523399999</v>
      </c>
      <c r="S8">
        <f>SUM(O6:O8)</f>
        <v>270.09688382320002</v>
      </c>
      <c r="T8">
        <f>SUM(P6:P8)</f>
        <v>7.4739593699000002</v>
      </c>
    </row>
    <row r="9" spans="1:20">
      <c r="A9" s="4" t="s">
        <v>74</v>
      </c>
      <c r="B9" s="4" t="s">
        <v>75</v>
      </c>
      <c r="C9" s="4">
        <v>24</v>
      </c>
      <c r="D9" s="4">
        <v>1</v>
      </c>
      <c r="E9" s="5" t="s">
        <v>86</v>
      </c>
      <c r="F9" s="5" t="s">
        <v>87</v>
      </c>
      <c r="G9" s="4">
        <v>1111752.5530000001</v>
      </c>
      <c r="H9" s="4">
        <v>534825.34039999999</v>
      </c>
      <c r="I9">
        <v>0.19109999999999999</v>
      </c>
      <c r="J9">
        <v>2.9600000000000001E-2</v>
      </c>
      <c r="K9">
        <v>4.5600000000000002E-2</v>
      </c>
      <c r="L9">
        <v>5.0000000000000001E-4</v>
      </c>
      <c r="M9">
        <f t="shared" si="1"/>
        <v>212.45591287830001</v>
      </c>
      <c r="N9">
        <f t="shared" si="2"/>
        <v>32.907875568800002</v>
      </c>
      <c r="O9">
        <f t="shared" si="3"/>
        <v>50.695916416800003</v>
      </c>
      <c r="P9">
        <f t="shared" si="4"/>
        <v>0.55587627650000004</v>
      </c>
    </row>
    <row r="10" spans="1:20">
      <c r="A10" s="4" t="s">
        <v>74</v>
      </c>
      <c r="B10" s="4" t="s">
        <v>75</v>
      </c>
      <c r="C10" s="4">
        <v>24</v>
      </c>
      <c r="D10" s="4">
        <v>2</v>
      </c>
      <c r="E10" s="5" t="s">
        <v>88</v>
      </c>
      <c r="F10" s="5" t="s">
        <v>89</v>
      </c>
      <c r="G10" s="4">
        <v>1243320.902</v>
      </c>
      <c r="H10" s="4">
        <v>1199245.5049999999</v>
      </c>
      <c r="I10">
        <v>0.19259999999999999</v>
      </c>
      <c r="J10">
        <v>2.4300000000000002E-2</v>
      </c>
      <c r="K10">
        <v>4.6200000000000005E-2</v>
      </c>
      <c r="L10">
        <v>1E-3</v>
      </c>
      <c r="M10">
        <f t="shared" si="1"/>
        <v>239.46360572520001</v>
      </c>
      <c r="N10">
        <f t="shared" si="2"/>
        <v>30.212697918600004</v>
      </c>
      <c r="O10">
        <f t="shared" si="3"/>
        <v>57.441425672400008</v>
      </c>
      <c r="P10">
        <f t="shared" si="4"/>
        <v>1.243320902</v>
      </c>
    </row>
    <row r="11" spans="1:20">
      <c r="A11" s="4" t="s">
        <v>74</v>
      </c>
      <c r="B11" s="4" t="s">
        <v>75</v>
      </c>
      <c r="C11" s="4">
        <v>24</v>
      </c>
      <c r="D11" s="4">
        <v>3</v>
      </c>
      <c r="E11" s="5" t="s">
        <v>90</v>
      </c>
      <c r="F11" s="5" t="s">
        <v>85</v>
      </c>
      <c r="G11" s="4">
        <v>1725738.183</v>
      </c>
      <c r="H11" s="4">
        <v>1116138.1640000001</v>
      </c>
      <c r="I11">
        <v>0.16839999999999999</v>
      </c>
      <c r="J11">
        <v>1.5599999999999999E-2</v>
      </c>
      <c r="K11">
        <v>3.9299999999999995E-2</v>
      </c>
      <c r="L11">
        <v>1.4E-3</v>
      </c>
      <c r="M11">
        <f t="shared" si="1"/>
        <v>290.61431001720001</v>
      </c>
      <c r="N11">
        <f t="shared" si="2"/>
        <v>26.921515654799997</v>
      </c>
      <c r="O11">
        <f t="shared" si="3"/>
        <v>67.821510591899994</v>
      </c>
      <c r="P11">
        <f t="shared" si="4"/>
        <v>2.4160334561999997</v>
      </c>
      <c r="Q11">
        <f>SUM(M9:M11)</f>
        <v>742.53382862069998</v>
      </c>
      <c r="R11">
        <f>SUM(N9:N11)</f>
        <v>90.042089142200012</v>
      </c>
      <c r="S11">
        <f>SUM(O9:O11)</f>
        <v>175.95885268110001</v>
      </c>
      <c r="T11">
        <f>SUM(P9:P11)</f>
        <v>4.2152306346999993</v>
      </c>
    </row>
    <row r="12" spans="1:20">
      <c r="A12" s="4" t="s">
        <v>74</v>
      </c>
      <c r="B12" s="4" t="s">
        <v>75</v>
      </c>
      <c r="C12" s="4">
        <v>25</v>
      </c>
      <c r="D12" s="4">
        <v>1</v>
      </c>
      <c r="E12" s="5" t="s">
        <v>86</v>
      </c>
      <c r="F12" s="5" t="s">
        <v>87</v>
      </c>
      <c r="G12" s="4">
        <v>717047.50439999998</v>
      </c>
      <c r="H12" s="4">
        <v>449086.63270000002</v>
      </c>
      <c r="I12">
        <v>0.21209999999999998</v>
      </c>
      <c r="J12">
        <v>3.0499999999999999E-2</v>
      </c>
      <c r="K12">
        <v>5.1499999999999997E-2</v>
      </c>
      <c r="L12">
        <v>5.0000000000000001E-4</v>
      </c>
      <c r="M12">
        <f t="shared" si="1"/>
        <v>152.08577568323997</v>
      </c>
      <c r="N12">
        <f t="shared" si="2"/>
        <v>21.869948884199999</v>
      </c>
      <c r="O12">
        <f t="shared" si="3"/>
        <v>36.927946476599992</v>
      </c>
      <c r="P12">
        <f t="shared" si="4"/>
        <v>0.35852375219999999</v>
      </c>
    </row>
    <row r="13" spans="1:20">
      <c r="A13" s="4" t="s">
        <v>74</v>
      </c>
      <c r="B13" s="4" t="s">
        <v>75</v>
      </c>
      <c r="C13" s="4">
        <v>25</v>
      </c>
      <c r="D13" s="4">
        <v>2</v>
      </c>
      <c r="E13" s="5" t="s">
        <v>91</v>
      </c>
      <c r="F13" s="5" t="s">
        <v>92</v>
      </c>
      <c r="G13" s="4">
        <v>1725738.183</v>
      </c>
      <c r="H13" s="4">
        <v>785901.60719999997</v>
      </c>
      <c r="I13">
        <v>0.1762</v>
      </c>
      <c r="J13">
        <v>2.7800000000000002E-2</v>
      </c>
      <c r="K13">
        <v>4.1700000000000001E-2</v>
      </c>
      <c r="L13">
        <v>1E-3</v>
      </c>
      <c r="M13">
        <f t="shared" si="1"/>
        <v>304.07506784460003</v>
      </c>
      <c r="N13">
        <f t="shared" si="2"/>
        <v>47.975521487400002</v>
      </c>
      <c r="O13">
        <f t="shared" si="3"/>
        <v>71.96328223110001</v>
      </c>
      <c r="P13">
        <f t="shared" si="4"/>
        <v>1.725738183</v>
      </c>
    </row>
    <row r="14" spans="1:20">
      <c r="A14" s="4" t="s">
        <v>74</v>
      </c>
      <c r="B14" s="4" t="s">
        <v>75</v>
      </c>
      <c r="C14" s="4">
        <v>25</v>
      </c>
      <c r="D14" s="4">
        <v>3</v>
      </c>
      <c r="E14" s="5" t="s">
        <v>93</v>
      </c>
      <c r="F14" s="5" t="s">
        <v>94</v>
      </c>
      <c r="G14" s="4">
        <v>1067896.436</v>
      </c>
      <c r="H14" s="4">
        <v>1069869.9609999999</v>
      </c>
      <c r="I14">
        <v>0.1726</v>
      </c>
      <c r="J14">
        <v>2.01E-2</v>
      </c>
      <c r="K14">
        <v>4.0600000000000004E-2</v>
      </c>
      <c r="L14">
        <v>1.5E-3</v>
      </c>
      <c r="M14">
        <f t="shared" si="1"/>
        <v>184.31892485360001</v>
      </c>
      <c r="N14">
        <f t="shared" si="2"/>
        <v>21.464718363599999</v>
      </c>
      <c r="O14">
        <f t="shared" si="3"/>
        <v>43.356595301600002</v>
      </c>
      <c r="P14">
        <f t="shared" si="4"/>
        <v>1.601844654</v>
      </c>
      <c r="Q14">
        <f>SUM(M12:M14)</f>
        <v>640.47976838144007</v>
      </c>
      <c r="R14">
        <f>SUM(N12:N14)</f>
        <v>91.310188735200001</v>
      </c>
      <c r="S14">
        <f>SUM(O12:O14)</f>
        <v>152.24782400930002</v>
      </c>
      <c r="T14">
        <f>SUM(P12:P14)</f>
        <v>3.6861065891999996</v>
      </c>
    </row>
    <row r="15" spans="1:20">
      <c r="A15" s="4" t="s">
        <v>74</v>
      </c>
      <c r="B15" s="4" t="s">
        <v>95</v>
      </c>
      <c r="C15" s="4">
        <v>22</v>
      </c>
      <c r="D15" s="4">
        <v>1</v>
      </c>
      <c r="E15" s="6" t="s">
        <v>76</v>
      </c>
      <c r="F15" s="5" t="s">
        <v>87</v>
      </c>
      <c r="G15" s="4">
        <v>1166552.8359999999</v>
      </c>
      <c r="H15" s="4">
        <v>1294033.6410000001</v>
      </c>
      <c r="I15">
        <v>0.1457</v>
      </c>
      <c r="J15">
        <v>2.48E-3</v>
      </c>
      <c r="K15">
        <v>2.6800000000000001E-2</v>
      </c>
      <c r="L15">
        <v>7.6000000000000004E-4</v>
      </c>
      <c r="M15">
        <f t="shared" si="1"/>
        <v>169.96674820519999</v>
      </c>
      <c r="N15">
        <f t="shared" si="2"/>
        <v>2.8930510332799999</v>
      </c>
      <c r="O15">
        <f t="shared" si="3"/>
        <v>31.263616004799999</v>
      </c>
      <c r="P15">
        <f t="shared" si="4"/>
        <v>0.8865801553599999</v>
      </c>
    </row>
    <row r="16" spans="1:20">
      <c r="A16" s="4" t="s">
        <v>74</v>
      </c>
      <c r="B16" s="4" t="s">
        <v>95</v>
      </c>
      <c r="C16" s="4">
        <v>22</v>
      </c>
      <c r="D16" s="4">
        <v>2</v>
      </c>
      <c r="E16" s="6" t="s">
        <v>96</v>
      </c>
      <c r="F16" s="5" t="s">
        <v>97</v>
      </c>
      <c r="G16" s="4">
        <v>1105176.1070000001</v>
      </c>
      <c r="H16" s="4">
        <v>1679476.2620000001</v>
      </c>
      <c r="I16">
        <v>0.20319999999999999</v>
      </c>
      <c r="J16">
        <v>1.9499999999999999E-3</v>
      </c>
      <c r="K16">
        <v>3.4000000000000002E-2</v>
      </c>
      <c r="L16">
        <v>1.97E-3</v>
      </c>
      <c r="M16">
        <f t="shared" si="1"/>
        <v>224.5717849424</v>
      </c>
      <c r="N16">
        <f t="shared" si="2"/>
        <v>2.15509340865</v>
      </c>
      <c r="O16">
        <f t="shared" si="3"/>
        <v>37.575987638000008</v>
      </c>
      <c r="P16">
        <f t="shared" si="4"/>
        <v>2.1771969307900001</v>
      </c>
    </row>
    <row r="17" spans="1:20">
      <c r="A17" s="4" t="s">
        <v>74</v>
      </c>
      <c r="B17" s="4" t="s">
        <v>95</v>
      </c>
      <c r="C17" s="4">
        <v>22</v>
      </c>
      <c r="D17" s="4">
        <v>3</v>
      </c>
      <c r="E17" s="6" t="s">
        <v>98</v>
      </c>
      <c r="F17" s="5" t="s">
        <v>85</v>
      </c>
      <c r="G17" s="4">
        <v>1407880.574</v>
      </c>
      <c r="H17" s="4">
        <v>1386297.72</v>
      </c>
      <c r="I17">
        <v>0.13300000000000001</v>
      </c>
      <c r="J17">
        <v>1.23E-3</v>
      </c>
      <c r="K17">
        <v>2.5100000000000001E-2</v>
      </c>
      <c r="L17">
        <v>1.5499999999999999E-3</v>
      </c>
      <c r="M17">
        <f t="shared" si="1"/>
        <v>187.24811634200003</v>
      </c>
      <c r="N17">
        <f t="shared" si="2"/>
        <v>1.73169310602</v>
      </c>
      <c r="O17">
        <f t="shared" si="3"/>
        <v>35.337802407399998</v>
      </c>
      <c r="P17">
        <f t="shared" si="4"/>
        <v>2.1822148896999995</v>
      </c>
      <c r="Q17">
        <f>SUM(M15:M17)</f>
        <v>581.78664948959999</v>
      </c>
      <c r="R17">
        <f>SUM(N15:N17)</f>
        <v>6.7798375479499997</v>
      </c>
      <c r="S17">
        <f>SUM(O15:O17)</f>
        <v>104.17740605020001</v>
      </c>
      <c r="T17">
        <f>SUM(P15:P17)</f>
        <v>5.24599197585</v>
      </c>
    </row>
    <row r="18" spans="1:20">
      <c r="A18" s="4" t="s">
        <v>74</v>
      </c>
      <c r="B18" s="4" t="s">
        <v>95</v>
      </c>
      <c r="C18" s="4">
        <v>23</v>
      </c>
      <c r="D18" s="4">
        <v>1</v>
      </c>
      <c r="E18" s="6" t="s">
        <v>76</v>
      </c>
      <c r="F18" s="5" t="s">
        <v>87</v>
      </c>
      <c r="G18" s="4">
        <v>903131.76639999996</v>
      </c>
      <c r="H18" s="4">
        <v>1275961.838</v>
      </c>
      <c r="I18">
        <v>0.14809999999999998</v>
      </c>
      <c r="J18">
        <v>1.6299999999999999E-3</v>
      </c>
      <c r="K18">
        <v>2.35E-2</v>
      </c>
      <c r="L18">
        <v>1.3700000000000001E-3</v>
      </c>
      <c r="M18">
        <f t="shared" si="1"/>
        <v>133.75381460383997</v>
      </c>
      <c r="N18">
        <f t="shared" si="2"/>
        <v>1.4721047792319999</v>
      </c>
      <c r="O18">
        <f t="shared" si="3"/>
        <v>21.2235965104</v>
      </c>
      <c r="P18">
        <f t="shared" si="4"/>
        <v>1.2372905199680002</v>
      </c>
    </row>
    <row r="19" spans="1:20">
      <c r="A19" s="4" t="s">
        <v>74</v>
      </c>
      <c r="B19" s="4" t="s">
        <v>95</v>
      </c>
      <c r="C19" s="4">
        <v>23</v>
      </c>
      <c r="D19" s="4">
        <v>2</v>
      </c>
      <c r="E19" s="6" t="s">
        <v>96</v>
      </c>
      <c r="F19" s="5" t="s">
        <v>89</v>
      </c>
      <c r="G19" s="4">
        <v>1113653.4750000001</v>
      </c>
      <c r="H19" s="4">
        <v>1505358.6680000001</v>
      </c>
      <c r="I19">
        <v>0.1411</v>
      </c>
      <c r="J19">
        <v>1.2999999999999999E-3</v>
      </c>
      <c r="K19">
        <v>2.7E-2</v>
      </c>
      <c r="L19">
        <v>1.98E-3</v>
      </c>
      <c r="M19">
        <f t="shared" si="1"/>
        <v>157.13650532250003</v>
      </c>
      <c r="N19">
        <f t="shared" si="2"/>
        <v>1.4477495175000001</v>
      </c>
      <c r="O19">
        <f t="shared" si="3"/>
        <v>30.068643825000002</v>
      </c>
      <c r="P19">
        <f t="shared" si="4"/>
        <v>2.2050338805000003</v>
      </c>
    </row>
    <row r="20" spans="1:20">
      <c r="A20" s="4" t="s">
        <v>74</v>
      </c>
      <c r="B20" s="4" t="s">
        <v>95</v>
      </c>
      <c r="C20" s="4">
        <v>23</v>
      </c>
      <c r="D20" s="4">
        <v>3</v>
      </c>
      <c r="E20" s="6" t="s">
        <v>98</v>
      </c>
      <c r="F20" s="5" t="s">
        <v>85</v>
      </c>
      <c r="G20" s="4">
        <v>1335740.101</v>
      </c>
      <c r="H20" s="4">
        <v>1654751.2150000001</v>
      </c>
      <c r="I20">
        <v>0.11270000000000001</v>
      </c>
      <c r="J20">
        <v>9.2000000000000003E-4</v>
      </c>
      <c r="K20">
        <v>2.4300000000000002E-2</v>
      </c>
      <c r="L20">
        <v>2.0400000000000001E-3</v>
      </c>
      <c r="M20">
        <f t="shared" si="1"/>
        <v>150.53790938270001</v>
      </c>
      <c r="N20">
        <f t="shared" si="2"/>
        <v>1.2288808929199999</v>
      </c>
      <c r="O20">
        <f t="shared" si="3"/>
        <v>32.458484454300006</v>
      </c>
      <c r="P20">
        <f t="shared" si="4"/>
        <v>2.7249098060400003</v>
      </c>
      <c r="Q20">
        <f>SUM(M18:M20)</f>
        <v>441.42822930904003</v>
      </c>
      <c r="R20">
        <f>SUM(N18:N20)</f>
        <v>4.1487351896519993</v>
      </c>
      <c r="S20">
        <f>SUM(O18:O20)</f>
        <v>83.750724789700001</v>
      </c>
      <c r="T20">
        <f>SUM(P18:P20)</f>
        <v>6.1672342065080006</v>
      </c>
    </row>
    <row r="21" spans="1:20">
      <c r="A21" s="4" t="s">
        <v>74</v>
      </c>
      <c r="B21" s="4" t="s">
        <v>95</v>
      </c>
      <c r="C21" s="4">
        <v>24</v>
      </c>
      <c r="D21" s="4">
        <v>1</v>
      </c>
      <c r="E21" s="6" t="s">
        <v>76</v>
      </c>
      <c r="F21" s="5" t="s">
        <v>99</v>
      </c>
      <c r="G21" s="4">
        <v>826936.25910000002</v>
      </c>
      <c r="H21" s="4">
        <v>1568862.6429999999</v>
      </c>
      <c r="I21">
        <v>0.189</v>
      </c>
      <c r="J21">
        <v>2.15E-3</v>
      </c>
      <c r="K21">
        <v>3.78E-2</v>
      </c>
      <c r="L21">
        <v>1.75E-3</v>
      </c>
      <c r="M21">
        <f t="shared" si="1"/>
        <v>156.29095296990002</v>
      </c>
      <c r="N21">
        <f t="shared" si="2"/>
        <v>1.7779129570650001</v>
      </c>
      <c r="O21">
        <f t="shared" si="3"/>
        <v>31.25819059398</v>
      </c>
      <c r="P21">
        <f t="shared" si="4"/>
        <v>1.447138453425</v>
      </c>
    </row>
    <row r="22" spans="1:20">
      <c r="A22" s="4" t="s">
        <v>74</v>
      </c>
      <c r="B22" s="4" t="s">
        <v>95</v>
      </c>
      <c r="C22" s="4">
        <v>24</v>
      </c>
      <c r="D22" s="4">
        <v>2</v>
      </c>
      <c r="E22" s="6" t="s">
        <v>96</v>
      </c>
      <c r="F22" s="5" t="s">
        <v>89</v>
      </c>
      <c r="G22" s="4">
        <v>1314268.9669999999</v>
      </c>
      <c r="H22" s="4">
        <v>1850193.341</v>
      </c>
      <c r="I22">
        <v>0.127</v>
      </c>
      <c r="J22">
        <v>1.2600000000000001E-3</v>
      </c>
      <c r="K22">
        <v>2.7100000000000003E-2</v>
      </c>
      <c r="L22">
        <v>1.7600000000000001E-3</v>
      </c>
      <c r="M22">
        <f t="shared" si="1"/>
        <v>166.91215880899998</v>
      </c>
      <c r="N22">
        <f t="shared" si="2"/>
        <v>1.6559788984199999</v>
      </c>
      <c r="O22">
        <f t="shared" si="3"/>
        <v>35.616689005700003</v>
      </c>
      <c r="P22">
        <f t="shared" si="4"/>
        <v>2.31311338192</v>
      </c>
    </row>
    <row r="23" spans="1:20">
      <c r="A23" s="4" t="s">
        <v>74</v>
      </c>
      <c r="B23" s="4" t="s">
        <v>95</v>
      </c>
      <c r="C23" s="4">
        <v>24</v>
      </c>
      <c r="D23" s="4">
        <v>3</v>
      </c>
      <c r="E23" s="6" t="s">
        <v>98</v>
      </c>
      <c r="F23" s="5" t="s">
        <v>85</v>
      </c>
      <c r="G23" s="4">
        <v>1362260.973</v>
      </c>
      <c r="H23" s="4">
        <v>1649838.22</v>
      </c>
      <c r="I23">
        <v>0.11059999999999999</v>
      </c>
      <c r="J23">
        <v>8.3999999999999993E-4</v>
      </c>
      <c r="K23">
        <v>2.4500000000000001E-2</v>
      </c>
      <c r="L23">
        <v>2.1199999999999999E-3</v>
      </c>
      <c r="M23">
        <f t="shared" si="1"/>
        <v>150.66606361379999</v>
      </c>
      <c r="N23">
        <f t="shared" si="2"/>
        <v>1.1442992173199997</v>
      </c>
      <c r="O23">
        <f t="shared" si="3"/>
        <v>33.375393838500003</v>
      </c>
      <c r="P23">
        <f t="shared" si="4"/>
        <v>2.8879932627600002</v>
      </c>
      <c r="Q23">
        <f>SUM(M21:M23)</f>
        <v>473.86917539269996</v>
      </c>
      <c r="R23">
        <f>SUM(N21:N23)</f>
        <v>4.5781910728049997</v>
      </c>
      <c r="S23">
        <f>SUM(O21:O23)</f>
        <v>100.25027343818</v>
      </c>
      <c r="T23">
        <f>SUM(P21:P23)</f>
        <v>6.6482450981050007</v>
      </c>
    </row>
    <row r="24" spans="1:20">
      <c r="A24" s="4" t="s">
        <v>74</v>
      </c>
      <c r="B24" s="4" t="s">
        <v>95</v>
      </c>
      <c r="C24" s="4">
        <v>25</v>
      </c>
      <c r="D24" s="4">
        <v>1</v>
      </c>
      <c r="E24" s="6" t="s">
        <v>76</v>
      </c>
      <c r="F24" s="5" t="s">
        <v>87</v>
      </c>
      <c r="G24" s="4">
        <v>1266214.5419999999</v>
      </c>
      <c r="H24" s="4">
        <v>1209670.692</v>
      </c>
      <c r="I24">
        <v>0.1295</v>
      </c>
      <c r="J24">
        <v>2.7000000000000001E-3</v>
      </c>
      <c r="K24">
        <v>2.1600000000000001E-2</v>
      </c>
      <c r="L24">
        <v>6.8000000000000005E-4</v>
      </c>
      <c r="M24">
        <f t="shared" si="1"/>
        <v>163.97478318899999</v>
      </c>
      <c r="N24">
        <f t="shared" si="2"/>
        <v>3.4187792633999998</v>
      </c>
      <c r="O24">
        <f t="shared" si="3"/>
        <v>27.350234107199999</v>
      </c>
      <c r="P24">
        <f t="shared" si="4"/>
        <v>0.86102588855999995</v>
      </c>
    </row>
    <row r="25" spans="1:20">
      <c r="A25" s="4" t="s">
        <v>74</v>
      </c>
      <c r="B25" s="4" t="s">
        <v>95</v>
      </c>
      <c r="C25" s="4">
        <v>25</v>
      </c>
      <c r="D25" s="4">
        <v>2</v>
      </c>
      <c r="E25" s="6" t="s">
        <v>96</v>
      </c>
      <c r="F25" s="5" t="s">
        <v>89</v>
      </c>
      <c r="G25" s="4">
        <v>1451266.6270000001</v>
      </c>
      <c r="H25" s="4">
        <v>1145268.899</v>
      </c>
      <c r="I25">
        <v>0.12</v>
      </c>
      <c r="J25">
        <v>1.8700000000000001E-3</v>
      </c>
      <c r="K25">
        <v>2.5899999999999999E-2</v>
      </c>
      <c r="L25">
        <v>1.6699999999999998E-3</v>
      </c>
      <c r="M25">
        <f t="shared" si="1"/>
        <v>174.15199524000002</v>
      </c>
      <c r="N25">
        <f t="shared" si="2"/>
        <v>2.7138685924900003</v>
      </c>
      <c r="O25">
        <f t="shared" si="3"/>
        <v>37.587805639300001</v>
      </c>
      <c r="P25">
        <f t="shared" si="4"/>
        <v>2.4236152670900002</v>
      </c>
    </row>
    <row r="26" spans="1:20">
      <c r="A26" s="4" t="s">
        <v>74</v>
      </c>
      <c r="B26" s="4" t="s">
        <v>95</v>
      </c>
      <c r="C26" s="4">
        <v>25</v>
      </c>
      <c r="D26" s="4">
        <v>3</v>
      </c>
      <c r="E26" s="6" t="s">
        <v>98</v>
      </c>
      <c r="F26" s="5" t="s">
        <v>85</v>
      </c>
      <c r="G26" s="4">
        <v>1061814.8230000001</v>
      </c>
      <c r="H26" s="4">
        <v>2099763.8480000002</v>
      </c>
      <c r="I26">
        <v>9.9699999999999997E-2</v>
      </c>
      <c r="J26">
        <v>1.1999999999999999E-3</v>
      </c>
      <c r="K26">
        <v>2.2499999999999999E-2</v>
      </c>
      <c r="L26">
        <v>1.8500000000000001E-3</v>
      </c>
      <c r="M26">
        <f t="shared" si="1"/>
        <v>105.86293785310001</v>
      </c>
      <c r="N26">
        <f t="shared" si="2"/>
        <v>1.2741777876</v>
      </c>
      <c r="O26">
        <f t="shared" si="3"/>
        <v>23.890833517500003</v>
      </c>
      <c r="P26">
        <f t="shared" si="4"/>
        <v>1.9643574225500005</v>
      </c>
      <c r="Q26">
        <f>SUM(M24:M26)</f>
        <v>443.98971628210001</v>
      </c>
      <c r="R26">
        <f>SUM(N24:N26)</f>
        <v>7.4068256434900004</v>
      </c>
      <c r="S26">
        <f>SUM(O24:O26)</f>
        <v>88.828873263999995</v>
      </c>
      <c r="T26">
        <f>SUM(P24:P26)</f>
        <v>5.2489985782000002</v>
      </c>
    </row>
    <row r="43" spans="12:12">
      <c r="L43" s="5"/>
    </row>
    <row r="44" spans="12:12">
      <c r="L44" s="5"/>
    </row>
    <row r="45" spans="12:12">
      <c r="L45" s="5"/>
    </row>
    <row r="47" spans="12:12">
      <c r="L47" s="5"/>
    </row>
    <row r="48" spans="12:12">
      <c r="L48" s="5"/>
    </row>
    <row r="49" spans="12:12">
      <c r="L49" s="5"/>
    </row>
    <row r="51" spans="12:12">
      <c r="L51" s="5"/>
    </row>
    <row r="52" spans="12:12">
      <c r="L52" s="5"/>
    </row>
    <row r="53" spans="12:12">
      <c r="L53" s="5"/>
    </row>
    <row r="55" spans="12:12">
      <c r="L55" s="5"/>
    </row>
    <row r="56" spans="12:12">
      <c r="L56" s="5"/>
    </row>
    <row r="57" spans="12:12">
      <c r="L57" s="5"/>
    </row>
  </sheetData>
  <mergeCells count="3">
    <mergeCell ref="I1:L1"/>
    <mergeCell ref="M1:P1"/>
    <mergeCell ref="Q1:T1"/>
  </mergeCells>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T114"/>
  <sheetViews>
    <sheetView topLeftCell="E1" workbookViewId="0">
      <selection activeCell="M3" sqref="M3:P74"/>
    </sheetView>
  </sheetViews>
  <sheetFormatPr baseColWidth="10" defaultRowHeight="13"/>
  <cols>
    <col min="5" max="5" width="12.28515625" bestFit="1" customWidth="1"/>
    <col min="6" max="6" width="14.85546875" bestFit="1" customWidth="1"/>
    <col min="7" max="7" width="15.5703125" bestFit="1" customWidth="1"/>
    <col min="8" max="8" width="16.5703125" bestFit="1" customWidth="1"/>
  </cols>
  <sheetData>
    <row r="1" spans="1:20">
      <c r="I1" s="164" t="s">
        <v>35</v>
      </c>
      <c r="J1" s="164"/>
      <c r="K1" s="164"/>
      <c r="L1" s="164"/>
      <c r="M1" s="164" t="s">
        <v>36</v>
      </c>
      <c r="N1" s="164"/>
      <c r="O1" s="164"/>
      <c r="P1" s="164"/>
      <c r="Q1" s="164" t="s">
        <v>37</v>
      </c>
      <c r="R1" s="164"/>
      <c r="S1" s="164"/>
      <c r="T1" s="164"/>
    </row>
    <row r="2" spans="1:20">
      <c r="A2" s="1" t="s">
        <v>68</v>
      </c>
      <c r="B2" s="1" t="s">
        <v>38</v>
      </c>
      <c r="C2" s="1" t="s">
        <v>70</v>
      </c>
      <c r="D2" s="1" t="s">
        <v>39</v>
      </c>
      <c r="E2" s="2" t="s">
        <v>72</v>
      </c>
      <c r="F2" s="1" t="s">
        <v>104</v>
      </c>
      <c r="G2" s="48" t="s">
        <v>41</v>
      </c>
      <c r="H2" s="48" t="s">
        <v>222</v>
      </c>
      <c r="I2" s="3" t="s">
        <v>223</v>
      </c>
      <c r="J2" s="3" t="s">
        <v>224</v>
      </c>
      <c r="K2" s="3" t="s">
        <v>225</v>
      </c>
      <c r="L2" s="3" t="s">
        <v>226</v>
      </c>
      <c r="M2" s="49" t="s">
        <v>228</v>
      </c>
      <c r="N2" s="49" t="s">
        <v>229</v>
      </c>
      <c r="O2" s="49" t="s">
        <v>17</v>
      </c>
      <c r="P2" s="49" t="s">
        <v>172</v>
      </c>
      <c r="Q2" s="36" t="s">
        <v>100</v>
      </c>
      <c r="R2" s="36" t="s">
        <v>101</v>
      </c>
      <c r="S2" s="36" t="s">
        <v>102</v>
      </c>
      <c r="T2" s="36" t="s">
        <v>103</v>
      </c>
    </row>
    <row r="3" spans="1:20">
      <c r="A3" s="4" t="s">
        <v>105</v>
      </c>
      <c r="B3" s="4" t="s">
        <v>75</v>
      </c>
      <c r="C3" s="4">
        <v>1</v>
      </c>
      <c r="D3" s="4">
        <v>1</v>
      </c>
      <c r="E3" s="9" t="s">
        <v>108</v>
      </c>
      <c r="F3" t="s">
        <v>109</v>
      </c>
      <c r="G3" s="4">
        <v>964834.5625</v>
      </c>
      <c r="H3" s="4">
        <v>745553.98010000004</v>
      </c>
      <c r="I3">
        <v>0.1154</v>
      </c>
      <c r="J3">
        <v>0.19290000000000002</v>
      </c>
      <c r="K3">
        <v>1.29E-2</v>
      </c>
      <c r="L3">
        <v>1.3900000000000001E-2</v>
      </c>
      <c r="M3">
        <f>I3*$G3/1000</f>
        <v>111.3419085125</v>
      </c>
      <c r="N3">
        <f t="shared" ref="N3:P3" si="0">J3*$G3/1000</f>
        <v>186.11658710625002</v>
      </c>
      <c r="O3">
        <f t="shared" si="0"/>
        <v>12.446365856250001</v>
      </c>
      <c r="P3">
        <f t="shared" si="0"/>
        <v>13.411200418750001</v>
      </c>
    </row>
    <row r="4" spans="1:20">
      <c r="A4" s="4" t="s">
        <v>105</v>
      </c>
      <c r="B4" s="4" t="s">
        <v>75</v>
      </c>
      <c r="C4" s="4">
        <v>1</v>
      </c>
      <c r="D4" s="4">
        <v>2</v>
      </c>
      <c r="E4" s="7" t="s">
        <v>106</v>
      </c>
      <c r="F4" s="8" t="s">
        <v>107</v>
      </c>
      <c r="G4" s="4">
        <v>438561.16480000003</v>
      </c>
      <c r="H4" s="4">
        <v>745553.98010000004</v>
      </c>
      <c r="I4">
        <v>0.1052</v>
      </c>
      <c r="J4">
        <v>0.14949999999999999</v>
      </c>
      <c r="K4">
        <v>1.2E-2</v>
      </c>
      <c r="L4">
        <v>1.7399999999999999E-2</v>
      </c>
      <c r="M4">
        <f t="shared" ref="M4:M67" si="1">I4*$G4/1000</f>
        <v>46.136634536960003</v>
      </c>
      <c r="N4">
        <f t="shared" ref="N4:N67" si="2">J4*$G4/1000</f>
        <v>65.564894137600007</v>
      </c>
      <c r="O4">
        <f t="shared" ref="O4:O67" si="3">K4*$G4/1000</f>
        <v>5.2627339776000008</v>
      </c>
      <c r="P4">
        <f t="shared" ref="P4:P67" si="4">L4*$G4/1000</f>
        <v>7.6309642675200005</v>
      </c>
    </row>
    <row r="5" spans="1:20">
      <c r="A5" s="4" t="s">
        <v>105</v>
      </c>
      <c r="B5" s="4" t="s">
        <v>75</v>
      </c>
      <c r="C5" s="4">
        <v>1</v>
      </c>
      <c r="D5" s="4">
        <v>3</v>
      </c>
      <c r="E5" s="9" t="s">
        <v>110</v>
      </c>
      <c r="F5" t="s">
        <v>111</v>
      </c>
      <c r="G5" s="4">
        <v>1403395.727</v>
      </c>
      <c r="H5" s="4">
        <v>1447251.844</v>
      </c>
      <c r="I5">
        <v>0.1133</v>
      </c>
      <c r="J5">
        <v>0.13300000000000001</v>
      </c>
      <c r="K5">
        <v>1.32E-2</v>
      </c>
      <c r="L5">
        <v>2.4300000000000002E-2</v>
      </c>
      <c r="M5">
        <f t="shared" si="1"/>
        <v>159.00473586909999</v>
      </c>
      <c r="N5">
        <f t="shared" si="2"/>
        <v>186.65163169100001</v>
      </c>
      <c r="O5">
        <f t="shared" si="3"/>
        <v>18.524823596399997</v>
      </c>
      <c r="P5">
        <f t="shared" si="4"/>
        <v>34.102516166100003</v>
      </c>
    </row>
    <row r="6" spans="1:20">
      <c r="A6" s="4" t="s">
        <v>105</v>
      </c>
      <c r="B6" s="4" t="s">
        <v>75</v>
      </c>
      <c r="C6" s="4">
        <v>1</v>
      </c>
      <c r="D6" s="4">
        <v>4</v>
      </c>
      <c r="E6" s="9" t="s">
        <v>112</v>
      </c>
      <c r="F6" t="s">
        <v>113</v>
      </c>
      <c r="G6" s="4">
        <v>1271827.378</v>
      </c>
      <c r="H6" s="4">
        <v>1096402.912</v>
      </c>
      <c r="I6">
        <v>0.11559999999999999</v>
      </c>
      <c r="J6">
        <v>0.12490000000000001</v>
      </c>
      <c r="K6">
        <v>1.32E-2</v>
      </c>
      <c r="L6">
        <v>3.04E-2</v>
      </c>
      <c r="M6">
        <f t="shared" si="1"/>
        <v>147.02324489680001</v>
      </c>
      <c r="N6">
        <f t="shared" si="2"/>
        <v>158.85123951220004</v>
      </c>
      <c r="O6">
        <f t="shared" si="3"/>
        <v>16.788121389600001</v>
      </c>
      <c r="P6">
        <f t="shared" si="4"/>
        <v>38.663552291199998</v>
      </c>
      <c r="Q6">
        <f>SUM(M3:M6)</f>
        <v>463.50652381536003</v>
      </c>
      <c r="R6">
        <f>SUM(N3:N6)</f>
        <v>597.18435244705006</v>
      </c>
      <c r="S6">
        <f>SUM(O3:O6)</f>
        <v>53.022044819850002</v>
      </c>
      <c r="T6">
        <f>SUM(P3:P6)</f>
        <v>93.808233143569993</v>
      </c>
    </row>
    <row r="7" spans="1:20">
      <c r="A7" s="4" t="s">
        <v>105</v>
      </c>
      <c r="B7" s="4" t="s">
        <v>75</v>
      </c>
      <c r="C7" s="4">
        <v>2</v>
      </c>
      <c r="D7" s="4">
        <v>1</v>
      </c>
      <c r="E7" s="9" t="s">
        <v>115</v>
      </c>
      <c r="F7" t="s">
        <v>109</v>
      </c>
      <c r="G7" s="4">
        <v>789410.09660000005</v>
      </c>
      <c r="H7" s="4">
        <v>789410.09660000005</v>
      </c>
      <c r="I7">
        <v>0.14649999999999999</v>
      </c>
      <c r="J7">
        <v>0.18769999999999998</v>
      </c>
      <c r="K7">
        <v>1.5900000000000001E-2</v>
      </c>
      <c r="L7">
        <v>1.24E-2</v>
      </c>
      <c r="M7">
        <f t="shared" si="1"/>
        <v>115.64857915190001</v>
      </c>
      <c r="N7">
        <f t="shared" si="2"/>
        <v>148.17227513182002</v>
      </c>
      <c r="O7">
        <f t="shared" si="3"/>
        <v>12.551620535940001</v>
      </c>
      <c r="P7">
        <f t="shared" si="4"/>
        <v>9.7886851978400014</v>
      </c>
    </row>
    <row r="8" spans="1:20">
      <c r="A8" s="4" t="s">
        <v>105</v>
      </c>
      <c r="B8" s="4" t="s">
        <v>75</v>
      </c>
      <c r="C8" s="4">
        <v>2</v>
      </c>
      <c r="D8" s="4">
        <v>2</v>
      </c>
      <c r="E8" s="7" t="s">
        <v>114</v>
      </c>
      <c r="F8" s="8" t="s">
        <v>107</v>
      </c>
      <c r="G8" s="4">
        <v>263136.69890000002</v>
      </c>
      <c r="H8" s="4">
        <v>526273.39769999997</v>
      </c>
      <c r="I8">
        <v>0.1474</v>
      </c>
      <c r="J8">
        <v>0.14809999999999998</v>
      </c>
      <c r="K8">
        <v>1.5300000000000001E-2</v>
      </c>
      <c r="L8">
        <v>2.8300000000000002E-2</v>
      </c>
      <c r="M8">
        <f t="shared" si="1"/>
        <v>38.786349417860002</v>
      </c>
      <c r="N8">
        <f t="shared" si="2"/>
        <v>38.970545107089997</v>
      </c>
      <c r="O8">
        <f t="shared" si="3"/>
        <v>4.0259914931700003</v>
      </c>
      <c r="P8">
        <f t="shared" si="4"/>
        <v>7.4467685788700013</v>
      </c>
    </row>
    <row r="9" spans="1:20">
      <c r="A9" s="4" t="s">
        <v>105</v>
      </c>
      <c r="B9" s="4" t="s">
        <v>75</v>
      </c>
      <c r="C9" s="4">
        <v>2</v>
      </c>
      <c r="D9" s="4">
        <v>3</v>
      </c>
      <c r="E9" s="9" t="s">
        <v>116</v>
      </c>
      <c r="F9" t="s">
        <v>117</v>
      </c>
      <c r="G9" s="4">
        <v>438561.16480000003</v>
      </c>
      <c r="H9" s="4">
        <v>526273.39769999997</v>
      </c>
      <c r="I9">
        <v>0.13619999999999999</v>
      </c>
      <c r="J9">
        <v>0.13340000000000002</v>
      </c>
      <c r="K9">
        <v>1.34E-2</v>
      </c>
      <c r="L9">
        <v>3.2600000000000004E-2</v>
      </c>
      <c r="M9">
        <f t="shared" si="1"/>
        <v>59.732030645759998</v>
      </c>
      <c r="N9">
        <f t="shared" si="2"/>
        <v>58.504059384320009</v>
      </c>
      <c r="O9">
        <f t="shared" si="3"/>
        <v>5.8767196083200002</v>
      </c>
      <c r="P9">
        <f t="shared" si="4"/>
        <v>14.297093972480003</v>
      </c>
    </row>
    <row r="10" spans="1:20">
      <c r="A10" s="4" t="s">
        <v>105</v>
      </c>
      <c r="B10" s="4" t="s">
        <v>75</v>
      </c>
      <c r="C10" s="4">
        <v>2</v>
      </c>
      <c r="D10" s="4">
        <v>4</v>
      </c>
      <c r="E10" s="9" t="s">
        <v>118</v>
      </c>
      <c r="F10" t="s">
        <v>119</v>
      </c>
      <c r="G10" s="4">
        <v>657841.74710000004</v>
      </c>
      <c r="H10" s="4">
        <v>877122.32949999999</v>
      </c>
      <c r="I10">
        <v>0.1469</v>
      </c>
      <c r="J10">
        <v>0.15580000000000002</v>
      </c>
      <c r="K10">
        <v>1.43E-2</v>
      </c>
      <c r="L10">
        <v>3.61E-2</v>
      </c>
      <c r="M10">
        <f t="shared" si="1"/>
        <v>96.636952648990004</v>
      </c>
      <c r="N10">
        <f t="shared" si="2"/>
        <v>102.49174419818002</v>
      </c>
      <c r="O10">
        <f t="shared" si="3"/>
        <v>9.4071369835300018</v>
      </c>
      <c r="P10">
        <f t="shared" si="4"/>
        <v>23.74808707031</v>
      </c>
      <c r="Q10">
        <f>SUM(M7:M10)</f>
        <v>310.80391186451004</v>
      </c>
      <c r="R10">
        <f>SUM(N7:N10)</f>
        <v>348.13862382141008</v>
      </c>
      <c r="S10">
        <f>SUM(O7:O10)</f>
        <v>31.861468620960004</v>
      </c>
      <c r="T10">
        <f>SUM(P7:P10)</f>
        <v>55.280634819500008</v>
      </c>
    </row>
    <row r="11" spans="1:20">
      <c r="A11" s="4" t="s">
        <v>105</v>
      </c>
      <c r="B11" s="4" t="s">
        <v>75</v>
      </c>
      <c r="C11" s="4">
        <v>3</v>
      </c>
      <c r="D11" s="4">
        <v>1</v>
      </c>
      <c r="E11" s="9" t="s">
        <v>115</v>
      </c>
      <c r="F11" t="s">
        <v>122</v>
      </c>
      <c r="G11" s="4">
        <v>745553.98010000004</v>
      </c>
      <c r="H11" s="4">
        <v>964834.5625</v>
      </c>
      <c r="I11">
        <v>0.16969999999999999</v>
      </c>
      <c r="J11">
        <v>0.13290000000000002</v>
      </c>
      <c r="K11">
        <v>1.8100000000000002E-2</v>
      </c>
      <c r="L11">
        <v>1.5599999999999999E-2</v>
      </c>
      <c r="M11">
        <f t="shared" si="1"/>
        <v>126.52051042296999</v>
      </c>
      <c r="N11">
        <f t="shared" si="2"/>
        <v>99.084123955290025</v>
      </c>
      <c r="O11">
        <f t="shared" si="3"/>
        <v>13.494527039810002</v>
      </c>
      <c r="P11">
        <f t="shared" si="4"/>
        <v>11.63064208956</v>
      </c>
    </row>
    <row r="12" spans="1:20">
      <c r="A12" s="4" t="s">
        <v>105</v>
      </c>
      <c r="B12" s="4" t="s">
        <v>75</v>
      </c>
      <c r="C12" s="4">
        <v>3</v>
      </c>
      <c r="D12" s="4">
        <v>2</v>
      </c>
      <c r="E12" s="7" t="s">
        <v>120</v>
      </c>
      <c r="F12" s="8" t="s">
        <v>121</v>
      </c>
      <c r="G12" s="4">
        <v>350848.93180000002</v>
      </c>
      <c r="H12" s="4">
        <v>526273.39769999997</v>
      </c>
      <c r="I12">
        <v>0.13850000000000001</v>
      </c>
      <c r="J12">
        <v>0.14119999999999999</v>
      </c>
      <c r="K12">
        <v>1.2800000000000001E-2</v>
      </c>
      <c r="L12">
        <v>3.5099999999999999E-2</v>
      </c>
      <c r="M12">
        <f t="shared" si="1"/>
        <v>48.592577054300001</v>
      </c>
      <c r="N12">
        <f t="shared" si="2"/>
        <v>49.539869170160003</v>
      </c>
      <c r="O12">
        <f t="shared" si="3"/>
        <v>4.49086632704</v>
      </c>
      <c r="P12">
        <f t="shared" si="4"/>
        <v>12.314797506180001</v>
      </c>
    </row>
    <row r="13" spans="1:20">
      <c r="A13" s="4" t="s">
        <v>105</v>
      </c>
      <c r="B13" s="4" t="s">
        <v>75</v>
      </c>
      <c r="C13" s="4">
        <v>3</v>
      </c>
      <c r="D13" s="4">
        <v>3</v>
      </c>
      <c r="E13" s="9" t="s">
        <v>123</v>
      </c>
      <c r="F13" t="s">
        <v>124</v>
      </c>
      <c r="G13" s="4">
        <v>964834.5625</v>
      </c>
      <c r="H13" s="4">
        <v>1315683.4939999999</v>
      </c>
      <c r="I13">
        <v>0.12770000000000001</v>
      </c>
      <c r="J13">
        <v>0.13269999999999998</v>
      </c>
      <c r="K13">
        <v>1.26E-2</v>
      </c>
      <c r="L13">
        <v>3.2299999999999995E-2</v>
      </c>
      <c r="M13">
        <f t="shared" si="1"/>
        <v>123.20937363125002</v>
      </c>
      <c r="N13">
        <f t="shared" si="2"/>
        <v>128.03354644375</v>
      </c>
      <c r="O13">
        <f t="shared" si="3"/>
        <v>12.156915487500001</v>
      </c>
      <c r="P13">
        <f t="shared" si="4"/>
        <v>31.164156368749996</v>
      </c>
    </row>
    <row r="14" spans="1:20">
      <c r="A14" s="4" t="s">
        <v>105</v>
      </c>
      <c r="B14" s="4" t="s">
        <v>75</v>
      </c>
      <c r="C14" s="4">
        <v>3</v>
      </c>
      <c r="D14" s="4">
        <v>4</v>
      </c>
      <c r="E14" s="9" t="s">
        <v>125</v>
      </c>
      <c r="F14" t="s">
        <v>126</v>
      </c>
      <c r="G14" s="4">
        <v>526273.39769999997</v>
      </c>
      <c r="H14" s="4">
        <v>1008690.679</v>
      </c>
      <c r="I14">
        <v>0.15580000000000002</v>
      </c>
      <c r="J14">
        <v>0.13019999999999998</v>
      </c>
      <c r="K14">
        <v>1.5900000000000001E-2</v>
      </c>
      <c r="L14">
        <v>3.5999999999999997E-2</v>
      </c>
      <c r="M14">
        <f t="shared" si="1"/>
        <v>81.993395361660006</v>
      </c>
      <c r="N14">
        <f t="shared" si="2"/>
        <v>68.520796380539991</v>
      </c>
      <c r="O14">
        <f t="shared" si="3"/>
        <v>8.3677470234300007</v>
      </c>
      <c r="P14">
        <f t="shared" si="4"/>
        <v>18.945842317199997</v>
      </c>
      <c r="Q14">
        <f>SUM(M11:M14)</f>
        <v>380.31585647018005</v>
      </c>
      <c r="R14">
        <f>SUM(N11:N14)</f>
        <v>345.17833594974002</v>
      </c>
      <c r="S14">
        <f>SUM(O11:O14)</f>
        <v>38.510055877780005</v>
      </c>
      <c r="T14">
        <f>SUM(P11:P14)</f>
        <v>74.055438281689987</v>
      </c>
    </row>
    <row r="15" spans="1:20">
      <c r="A15" s="4" t="s">
        <v>105</v>
      </c>
      <c r="B15" s="4" t="s">
        <v>75</v>
      </c>
      <c r="C15" s="4">
        <v>4</v>
      </c>
      <c r="D15" s="4">
        <v>1</v>
      </c>
      <c r="E15" s="9" t="s">
        <v>129</v>
      </c>
      <c r="F15" t="s">
        <v>115</v>
      </c>
      <c r="G15" s="4">
        <v>920978.446</v>
      </c>
      <c r="H15" s="4">
        <v>745553.98010000004</v>
      </c>
      <c r="I15">
        <v>0.14909999999999998</v>
      </c>
      <c r="J15">
        <v>0.16769999999999999</v>
      </c>
      <c r="K15">
        <v>1.5900000000000001E-2</v>
      </c>
      <c r="L15">
        <v>8.4000000000000012E-3</v>
      </c>
      <c r="M15">
        <f t="shared" si="1"/>
        <v>137.31788629859997</v>
      </c>
      <c r="N15">
        <f t="shared" si="2"/>
        <v>154.44808539420001</v>
      </c>
      <c r="O15">
        <f t="shared" si="3"/>
        <v>14.643557291400001</v>
      </c>
      <c r="P15">
        <f t="shared" si="4"/>
        <v>7.7362189464000011</v>
      </c>
    </row>
    <row r="16" spans="1:20">
      <c r="A16" s="4" t="s">
        <v>105</v>
      </c>
      <c r="B16" s="4" t="s">
        <v>75</v>
      </c>
      <c r="C16" s="4">
        <v>4</v>
      </c>
      <c r="D16" s="4">
        <v>2</v>
      </c>
      <c r="E16" s="7" t="s">
        <v>127</v>
      </c>
      <c r="F16" s="8" t="s">
        <v>128</v>
      </c>
      <c r="G16" s="4">
        <v>394705.04830000002</v>
      </c>
      <c r="H16" s="4">
        <v>482417.28120000003</v>
      </c>
      <c r="I16">
        <v>0.126</v>
      </c>
      <c r="J16">
        <v>0.19390000000000002</v>
      </c>
      <c r="K16">
        <v>1.34E-2</v>
      </c>
      <c r="L16">
        <v>9.4000000000000004E-3</v>
      </c>
      <c r="M16">
        <f t="shared" si="1"/>
        <v>49.732836085800002</v>
      </c>
      <c r="N16">
        <f t="shared" si="2"/>
        <v>76.533308865370017</v>
      </c>
      <c r="O16">
        <f t="shared" si="3"/>
        <v>5.2890476472200003</v>
      </c>
      <c r="P16">
        <f t="shared" si="4"/>
        <v>3.7102274540200004</v>
      </c>
    </row>
    <row r="17" spans="1:20">
      <c r="A17" s="4" t="s">
        <v>105</v>
      </c>
      <c r="B17" s="4" t="s">
        <v>75</v>
      </c>
      <c r="C17" s="4">
        <v>4</v>
      </c>
      <c r="D17" s="4">
        <v>3</v>
      </c>
      <c r="E17" s="9" t="s">
        <v>130</v>
      </c>
      <c r="F17" t="s">
        <v>131</v>
      </c>
      <c r="G17" s="4">
        <v>789410.09660000005</v>
      </c>
      <c r="H17" s="4">
        <v>1271827.378</v>
      </c>
      <c r="I17">
        <v>0.121</v>
      </c>
      <c r="J17">
        <v>0.2545</v>
      </c>
      <c r="K17">
        <v>9.4999999999999998E-3</v>
      </c>
      <c r="L17">
        <v>2.07E-2</v>
      </c>
      <c r="M17">
        <f t="shared" si="1"/>
        <v>95.518621688600007</v>
      </c>
      <c r="N17">
        <f t="shared" si="2"/>
        <v>200.90486958470001</v>
      </c>
      <c r="O17">
        <f t="shared" si="3"/>
        <v>7.4993959177000002</v>
      </c>
      <c r="P17">
        <f t="shared" si="4"/>
        <v>16.340788999620003</v>
      </c>
    </row>
    <row r="18" spans="1:20">
      <c r="A18" s="4" t="s">
        <v>105</v>
      </c>
      <c r="B18" s="4" t="s">
        <v>75</v>
      </c>
      <c r="C18" s="4">
        <v>4</v>
      </c>
      <c r="D18" s="4">
        <v>4</v>
      </c>
      <c r="E18" s="9" t="s">
        <v>132</v>
      </c>
      <c r="F18" t="s">
        <v>118</v>
      </c>
      <c r="G18" s="4">
        <v>1096402.912</v>
      </c>
      <c r="H18" s="4">
        <v>877122.32949999999</v>
      </c>
      <c r="I18">
        <v>0.15480000000000002</v>
      </c>
      <c r="J18">
        <v>0.1411</v>
      </c>
      <c r="K18">
        <v>1.4E-2</v>
      </c>
      <c r="L18">
        <v>2.23E-2</v>
      </c>
      <c r="M18">
        <f t="shared" si="1"/>
        <v>169.72317077760002</v>
      </c>
      <c r="N18">
        <f t="shared" si="2"/>
        <v>154.70245088320002</v>
      </c>
      <c r="O18">
        <f t="shared" si="3"/>
        <v>15.349640768</v>
      </c>
      <c r="P18">
        <f t="shared" si="4"/>
        <v>24.4497849376</v>
      </c>
      <c r="Q18">
        <f>SUM(M15:M18)</f>
        <v>452.29251485060001</v>
      </c>
      <c r="R18">
        <f>SUM(N15:N18)</f>
        <v>586.58871472747001</v>
      </c>
      <c r="S18">
        <f>SUM(O15:O18)</f>
        <v>42.781641624320002</v>
      </c>
      <c r="T18">
        <f>SUM(P15:P18)</f>
        <v>52.237020337640004</v>
      </c>
    </row>
    <row r="19" spans="1:20">
      <c r="A19" s="4" t="s">
        <v>105</v>
      </c>
      <c r="B19" s="4" t="s">
        <v>75</v>
      </c>
      <c r="C19" s="4">
        <v>5</v>
      </c>
      <c r="D19" s="4">
        <v>1</v>
      </c>
      <c r="E19" s="9" t="s">
        <v>1</v>
      </c>
      <c r="F19" t="s">
        <v>115</v>
      </c>
      <c r="G19" s="4">
        <v>1052546.7949999999</v>
      </c>
      <c r="H19" s="4">
        <v>1184115.145</v>
      </c>
      <c r="I19">
        <v>0.1482</v>
      </c>
      <c r="J19">
        <v>0.15740000000000001</v>
      </c>
      <c r="K19">
        <v>1.52E-2</v>
      </c>
      <c r="L19">
        <v>7.6E-3</v>
      </c>
      <c r="M19">
        <f t="shared" si="1"/>
        <v>155.987435019</v>
      </c>
      <c r="N19">
        <f t="shared" si="2"/>
        <v>165.67086553300001</v>
      </c>
      <c r="O19">
        <f t="shared" si="3"/>
        <v>15.998711283999999</v>
      </c>
      <c r="P19">
        <f t="shared" si="4"/>
        <v>7.9993556419999994</v>
      </c>
    </row>
    <row r="20" spans="1:20">
      <c r="A20" s="4" t="s">
        <v>105</v>
      </c>
      <c r="B20" s="4" t="s">
        <v>75</v>
      </c>
      <c r="C20" s="4">
        <v>5</v>
      </c>
      <c r="D20" s="4">
        <v>2</v>
      </c>
      <c r="E20" s="7" t="s">
        <v>0</v>
      </c>
      <c r="F20" s="8" t="s">
        <v>107</v>
      </c>
      <c r="G20" s="4">
        <v>263136.69890000002</v>
      </c>
      <c r="H20" s="4">
        <v>482417.28120000003</v>
      </c>
      <c r="I20">
        <v>0.1522</v>
      </c>
      <c r="J20">
        <v>0.16619999999999999</v>
      </c>
      <c r="K20">
        <v>1.6399999999999998E-2</v>
      </c>
      <c r="L20">
        <v>1.01E-2</v>
      </c>
      <c r="M20">
        <f t="shared" si="1"/>
        <v>40.049405572580007</v>
      </c>
      <c r="N20">
        <f t="shared" si="2"/>
        <v>43.733319357180001</v>
      </c>
      <c r="O20">
        <f t="shared" si="3"/>
        <v>4.3154418619600001</v>
      </c>
      <c r="P20">
        <f t="shared" si="4"/>
        <v>2.6576806588899999</v>
      </c>
    </row>
    <row r="21" spans="1:20">
      <c r="A21" s="4" t="s">
        <v>105</v>
      </c>
      <c r="B21" s="4" t="s">
        <v>75</v>
      </c>
      <c r="C21" s="4">
        <v>5</v>
      </c>
      <c r="D21" s="4">
        <v>3</v>
      </c>
      <c r="E21" s="9" t="s">
        <v>2</v>
      </c>
      <c r="F21" t="s">
        <v>131</v>
      </c>
      <c r="G21" s="4">
        <v>745553.98010000004</v>
      </c>
      <c r="H21" s="4">
        <v>877122.32949999999</v>
      </c>
      <c r="I21">
        <v>0.11320000000000001</v>
      </c>
      <c r="J21">
        <v>0.18309999999999998</v>
      </c>
      <c r="K21">
        <v>1.2699999999999999E-2</v>
      </c>
      <c r="L21">
        <v>1.3699999999999999E-2</v>
      </c>
      <c r="M21">
        <f t="shared" si="1"/>
        <v>84.396710547320012</v>
      </c>
      <c r="N21">
        <f t="shared" si="2"/>
        <v>136.51093375631001</v>
      </c>
      <c r="O21">
        <f t="shared" si="3"/>
        <v>9.4685355472699992</v>
      </c>
      <c r="P21">
        <f t="shared" si="4"/>
        <v>10.21408952737</v>
      </c>
    </row>
    <row r="22" spans="1:20">
      <c r="A22" s="4" t="s">
        <v>105</v>
      </c>
      <c r="B22" s="4" t="s">
        <v>75</v>
      </c>
      <c r="C22" s="4">
        <v>5</v>
      </c>
      <c r="D22" s="4">
        <v>4</v>
      </c>
      <c r="E22" s="9" t="s">
        <v>3</v>
      </c>
      <c r="F22" t="s">
        <v>118</v>
      </c>
      <c r="G22" s="4">
        <v>789410.09660000005</v>
      </c>
      <c r="H22" s="4">
        <v>964834.5625</v>
      </c>
      <c r="I22">
        <v>0.1278</v>
      </c>
      <c r="J22">
        <v>0.15540000000000001</v>
      </c>
      <c r="K22">
        <v>1.21E-2</v>
      </c>
      <c r="L22">
        <v>3.5400000000000001E-2</v>
      </c>
      <c r="M22">
        <f t="shared" si="1"/>
        <v>100.88661034548001</v>
      </c>
      <c r="N22">
        <f t="shared" si="2"/>
        <v>122.67432901164001</v>
      </c>
      <c r="O22">
        <f t="shared" si="3"/>
        <v>9.5518621688599996</v>
      </c>
      <c r="P22">
        <f t="shared" si="4"/>
        <v>27.945117419640003</v>
      </c>
      <c r="Q22">
        <f>SUM(M19:M22)</f>
        <v>381.32016148438004</v>
      </c>
      <c r="R22">
        <f>SUM(N19:N22)</f>
        <v>468.58944765812998</v>
      </c>
      <c r="S22">
        <f>SUM(O19:O22)</f>
        <v>39.334550862089998</v>
      </c>
      <c r="T22">
        <f>SUM(P19:P22)</f>
        <v>48.816243247900005</v>
      </c>
    </row>
    <row r="23" spans="1:20">
      <c r="A23" s="4" t="s">
        <v>105</v>
      </c>
      <c r="B23" s="4" t="s">
        <v>75</v>
      </c>
      <c r="C23" s="4">
        <v>6</v>
      </c>
      <c r="D23" s="4">
        <v>1</v>
      </c>
      <c r="E23" s="9" t="s">
        <v>108</v>
      </c>
      <c r="F23" t="s">
        <v>115</v>
      </c>
      <c r="G23" s="4">
        <v>877122.32949999999</v>
      </c>
      <c r="H23" s="4">
        <v>1008690.679</v>
      </c>
      <c r="I23">
        <v>0.1115</v>
      </c>
      <c r="J23">
        <v>0.2505</v>
      </c>
      <c r="K23">
        <v>1.3099999999999999E-2</v>
      </c>
      <c r="L23">
        <v>9.1000000000000004E-3</v>
      </c>
      <c r="M23">
        <f t="shared" si="1"/>
        <v>97.799139739250009</v>
      </c>
      <c r="N23">
        <f t="shared" si="2"/>
        <v>219.71914353974998</v>
      </c>
      <c r="O23">
        <f t="shared" si="3"/>
        <v>11.490302516449999</v>
      </c>
      <c r="P23">
        <f t="shared" si="4"/>
        <v>7.9818131984500003</v>
      </c>
    </row>
    <row r="24" spans="1:20">
      <c r="A24" s="4" t="s">
        <v>105</v>
      </c>
      <c r="B24" s="4" t="s">
        <v>75</v>
      </c>
      <c r="C24" s="4">
        <v>6</v>
      </c>
      <c r="D24" s="4">
        <v>2</v>
      </c>
      <c r="E24" s="7" t="s">
        <v>4</v>
      </c>
      <c r="F24" s="8" t="s">
        <v>5</v>
      </c>
      <c r="G24" s="4">
        <v>306992.81530000002</v>
      </c>
      <c r="H24" s="4">
        <v>438561.16480000003</v>
      </c>
      <c r="I24">
        <v>0.14050000000000001</v>
      </c>
      <c r="J24">
        <v>0.26119999999999999</v>
      </c>
      <c r="K24">
        <v>1.44E-2</v>
      </c>
      <c r="L24">
        <v>1.66E-2</v>
      </c>
      <c r="M24">
        <f t="shared" si="1"/>
        <v>43.132490549650008</v>
      </c>
      <c r="N24">
        <f t="shared" si="2"/>
        <v>80.186523356359999</v>
      </c>
      <c r="O24">
        <f t="shared" si="3"/>
        <v>4.4206965403199998</v>
      </c>
      <c r="P24">
        <f t="shared" si="4"/>
        <v>5.0960807339800001</v>
      </c>
    </row>
    <row r="25" spans="1:20">
      <c r="A25" s="4" t="s">
        <v>105</v>
      </c>
      <c r="B25" s="4" t="s">
        <v>75</v>
      </c>
      <c r="C25" s="4">
        <v>6</v>
      </c>
      <c r="D25" s="4">
        <v>3</v>
      </c>
      <c r="E25" s="9" t="s">
        <v>2</v>
      </c>
      <c r="F25" t="s">
        <v>131</v>
      </c>
      <c r="G25" s="4">
        <v>1403395.727</v>
      </c>
      <c r="H25" s="4">
        <v>964834.5625</v>
      </c>
      <c r="I25">
        <v>0.12040000000000001</v>
      </c>
      <c r="J25">
        <v>0.1978</v>
      </c>
      <c r="K25">
        <v>1.0699999999999999E-2</v>
      </c>
      <c r="L25">
        <v>2.1999999999999999E-2</v>
      </c>
      <c r="M25">
        <f t="shared" si="1"/>
        <v>168.9688455308</v>
      </c>
      <c r="N25">
        <f t="shared" si="2"/>
        <v>277.5916748006</v>
      </c>
      <c r="O25">
        <f t="shared" si="3"/>
        <v>15.016334278899999</v>
      </c>
      <c r="P25">
        <f t="shared" si="4"/>
        <v>30.874705993999996</v>
      </c>
    </row>
    <row r="26" spans="1:20">
      <c r="A26" s="4" t="s">
        <v>105</v>
      </c>
      <c r="B26" s="4" t="s">
        <v>75</v>
      </c>
      <c r="C26" s="4">
        <v>6</v>
      </c>
      <c r="D26" s="4">
        <v>4</v>
      </c>
      <c r="E26" s="9" t="s">
        <v>6</v>
      </c>
      <c r="F26" t="s">
        <v>118</v>
      </c>
      <c r="G26" s="4">
        <v>1184115.145</v>
      </c>
      <c r="H26" s="4">
        <v>1008690.679</v>
      </c>
      <c r="I26">
        <v>0.13240000000000002</v>
      </c>
      <c r="J26">
        <v>0.13739999999999999</v>
      </c>
      <c r="K26">
        <v>1.1599999999999999E-2</v>
      </c>
      <c r="L26">
        <v>3.5400000000000001E-2</v>
      </c>
      <c r="M26">
        <f t="shared" si="1"/>
        <v>156.77684519800002</v>
      </c>
      <c r="N26">
        <f t="shared" si="2"/>
        <v>162.69742092300001</v>
      </c>
      <c r="O26">
        <f t="shared" si="3"/>
        <v>13.735735681999998</v>
      </c>
      <c r="P26">
        <f t="shared" si="4"/>
        <v>41.917676133000001</v>
      </c>
      <c r="Q26">
        <f>SUM(M23:M26)</f>
        <v>466.67732101770002</v>
      </c>
      <c r="R26">
        <f>SUM(N23:N26)</f>
        <v>740.19476261970999</v>
      </c>
      <c r="S26">
        <f>SUM(O23:O26)</f>
        <v>44.663069017669997</v>
      </c>
      <c r="T26">
        <f>SUM(P23:P26)</f>
        <v>85.870276059429997</v>
      </c>
    </row>
    <row r="27" spans="1:20">
      <c r="A27" s="4" t="s">
        <v>105</v>
      </c>
      <c r="B27" s="4" t="s">
        <v>75</v>
      </c>
      <c r="C27" s="4">
        <v>7</v>
      </c>
      <c r="D27" s="4">
        <v>1</v>
      </c>
      <c r="E27" s="9" t="s">
        <v>115</v>
      </c>
      <c r="F27" t="s">
        <v>115</v>
      </c>
      <c r="G27" s="4">
        <v>657841.74710000004</v>
      </c>
      <c r="H27" s="4">
        <v>613985.63069999998</v>
      </c>
      <c r="I27">
        <v>0.1603</v>
      </c>
      <c r="J27">
        <v>0.3523</v>
      </c>
      <c r="K27">
        <v>1.26E-2</v>
      </c>
      <c r="L27">
        <v>2.3899999999999998E-2</v>
      </c>
      <c r="M27">
        <f t="shared" si="1"/>
        <v>105.45203206013001</v>
      </c>
      <c r="N27">
        <f t="shared" si="2"/>
        <v>231.75764750333002</v>
      </c>
      <c r="O27">
        <f t="shared" si="3"/>
        <v>8.2888060134600003</v>
      </c>
      <c r="P27">
        <f t="shared" si="4"/>
        <v>15.72241775569</v>
      </c>
    </row>
    <row r="28" spans="1:20">
      <c r="A28" s="4" t="s">
        <v>105</v>
      </c>
      <c r="B28" s="4" t="s">
        <v>75</v>
      </c>
      <c r="C28" s="4">
        <v>7</v>
      </c>
      <c r="D28" s="4">
        <v>2</v>
      </c>
      <c r="E28" s="9" t="s">
        <v>114</v>
      </c>
      <c r="F28" s="8" t="s">
        <v>107</v>
      </c>
      <c r="G28" s="4">
        <v>1096402.912</v>
      </c>
      <c r="H28" s="4">
        <v>1271827.378</v>
      </c>
      <c r="I28">
        <v>0.14560000000000001</v>
      </c>
      <c r="J28">
        <v>0.2863</v>
      </c>
      <c r="K28">
        <v>1.3099999999999999E-2</v>
      </c>
      <c r="L28">
        <v>2.41E-2</v>
      </c>
      <c r="M28">
        <f t="shared" si="1"/>
        <v>159.63626398720001</v>
      </c>
      <c r="N28">
        <f t="shared" si="2"/>
        <v>313.90015370560002</v>
      </c>
      <c r="O28">
        <f t="shared" si="3"/>
        <v>14.3628781472</v>
      </c>
      <c r="P28">
        <f t="shared" si="4"/>
        <v>26.423310179200001</v>
      </c>
    </row>
    <row r="29" spans="1:20">
      <c r="A29" s="4" t="s">
        <v>105</v>
      </c>
      <c r="B29" s="4" t="s">
        <v>75</v>
      </c>
      <c r="C29" s="4">
        <v>7</v>
      </c>
      <c r="D29" s="4">
        <v>3</v>
      </c>
      <c r="E29" s="9" t="s">
        <v>7</v>
      </c>
      <c r="F29" t="s">
        <v>131</v>
      </c>
      <c r="G29" s="4">
        <v>964834.5625</v>
      </c>
      <c r="H29" s="4">
        <v>877122.32949999999</v>
      </c>
      <c r="I29">
        <v>0.1179</v>
      </c>
      <c r="J29">
        <v>0.2117</v>
      </c>
      <c r="K29">
        <v>9.6999999999999986E-3</v>
      </c>
      <c r="L29">
        <v>2.7300000000000001E-2</v>
      </c>
      <c r="M29">
        <f t="shared" si="1"/>
        <v>113.75399491875</v>
      </c>
      <c r="N29">
        <f t="shared" si="2"/>
        <v>204.25547688125002</v>
      </c>
      <c r="O29">
        <f t="shared" si="3"/>
        <v>9.3588952562499976</v>
      </c>
      <c r="P29">
        <f t="shared" si="4"/>
        <v>26.339983556250001</v>
      </c>
    </row>
    <row r="30" spans="1:20">
      <c r="A30" s="4" t="s">
        <v>105</v>
      </c>
      <c r="B30" s="4" t="s">
        <v>75</v>
      </c>
      <c r="C30" s="4">
        <v>7</v>
      </c>
      <c r="D30" s="4">
        <v>4</v>
      </c>
      <c r="E30" s="9" t="s">
        <v>8</v>
      </c>
      <c r="F30" t="s">
        <v>118</v>
      </c>
      <c r="G30" s="4">
        <v>920978.446</v>
      </c>
      <c r="H30" s="4">
        <v>877122.32949999999</v>
      </c>
      <c r="I30">
        <v>0.1278</v>
      </c>
      <c r="J30">
        <v>0.20799999999999999</v>
      </c>
      <c r="K30">
        <v>9.6999999999999986E-3</v>
      </c>
      <c r="L30">
        <v>3.9700000000000006E-2</v>
      </c>
      <c r="M30">
        <f t="shared" si="1"/>
        <v>117.70104539879999</v>
      </c>
      <c r="N30">
        <f t="shared" si="2"/>
        <v>191.563516768</v>
      </c>
      <c r="O30">
        <f t="shared" si="3"/>
        <v>8.9334909261999975</v>
      </c>
      <c r="P30">
        <f t="shared" si="4"/>
        <v>36.562844306200006</v>
      </c>
      <c r="Q30">
        <f>SUM(M27:M30)</f>
        <v>496.54333636487996</v>
      </c>
      <c r="R30">
        <f>SUM(N27:N30)</f>
        <v>941.47679485818014</v>
      </c>
      <c r="S30">
        <f>SUM(O27:O30)</f>
        <v>40.944070343109999</v>
      </c>
      <c r="T30">
        <f>SUM(P27:P30)</f>
        <v>105.04855579734001</v>
      </c>
    </row>
    <row r="31" spans="1:20">
      <c r="A31" s="4" t="s">
        <v>105</v>
      </c>
      <c r="B31" s="4" t="s">
        <v>75</v>
      </c>
      <c r="C31" s="4">
        <v>8</v>
      </c>
      <c r="D31" s="4">
        <v>1</v>
      </c>
      <c r="E31" s="9" t="s">
        <v>11</v>
      </c>
      <c r="F31" t="s">
        <v>115</v>
      </c>
      <c r="G31" s="4">
        <v>789410.09660000005</v>
      </c>
      <c r="H31" s="4">
        <v>1052546.7949999999</v>
      </c>
      <c r="I31">
        <v>0.14180000000000001</v>
      </c>
      <c r="J31">
        <v>0.35549999999999998</v>
      </c>
      <c r="K31">
        <v>1.2E-2</v>
      </c>
      <c r="L31">
        <v>2.92E-2</v>
      </c>
      <c r="M31">
        <f t="shared" si="1"/>
        <v>111.93835169788002</v>
      </c>
      <c r="N31">
        <f t="shared" si="2"/>
        <v>280.63528934130005</v>
      </c>
      <c r="O31">
        <f t="shared" si="3"/>
        <v>9.4729211592000002</v>
      </c>
      <c r="P31">
        <f t="shared" si="4"/>
        <v>23.050774820720001</v>
      </c>
    </row>
    <row r="32" spans="1:20">
      <c r="A32" s="4" t="s">
        <v>105</v>
      </c>
      <c r="B32" s="4" t="s">
        <v>75</v>
      </c>
      <c r="C32" s="4">
        <v>8</v>
      </c>
      <c r="D32" s="4">
        <v>2</v>
      </c>
      <c r="E32" s="7" t="s">
        <v>9</v>
      </c>
      <c r="F32" s="8" t="s">
        <v>10</v>
      </c>
      <c r="G32" s="4">
        <v>394705.04830000002</v>
      </c>
      <c r="H32" s="4">
        <v>350848.93180000002</v>
      </c>
      <c r="I32">
        <v>0.1565</v>
      </c>
      <c r="J32">
        <v>0.40910000000000002</v>
      </c>
      <c r="K32">
        <v>1.44E-2</v>
      </c>
      <c r="L32">
        <v>3.3399999999999999E-2</v>
      </c>
      <c r="M32">
        <f t="shared" si="1"/>
        <v>61.771340058950003</v>
      </c>
      <c r="N32">
        <f t="shared" si="2"/>
        <v>161.47383525953003</v>
      </c>
      <c r="O32">
        <f t="shared" si="3"/>
        <v>5.68375269552</v>
      </c>
      <c r="P32">
        <f t="shared" si="4"/>
        <v>13.18314861322</v>
      </c>
    </row>
    <row r="33" spans="1:20">
      <c r="A33" s="4" t="s">
        <v>105</v>
      </c>
      <c r="B33" s="4" t="s">
        <v>75</v>
      </c>
      <c r="C33" s="4">
        <v>8</v>
      </c>
      <c r="D33" s="4">
        <v>3</v>
      </c>
      <c r="E33" s="9" t="s">
        <v>116</v>
      </c>
      <c r="F33" t="s">
        <v>131</v>
      </c>
      <c r="G33" s="4">
        <v>1227971.2609999999</v>
      </c>
      <c r="H33" s="4">
        <v>1184115.145</v>
      </c>
      <c r="I33">
        <v>0.15930000000000002</v>
      </c>
      <c r="J33">
        <v>0.25789999999999996</v>
      </c>
      <c r="K33">
        <v>1.2699999999999999E-2</v>
      </c>
      <c r="L33">
        <v>4.1599999999999998E-2</v>
      </c>
      <c r="M33">
        <f t="shared" si="1"/>
        <v>195.61582187730002</v>
      </c>
      <c r="N33">
        <f t="shared" si="2"/>
        <v>316.69378821189991</v>
      </c>
      <c r="O33">
        <f t="shared" si="3"/>
        <v>15.595235014699998</v>
      </c>
      <c r="P33">
        <f t="shared" si="4"/>
        <v>51.083604457599996</v>
      </c>
    </row>
    <row r="34" spans="1:20">
      <c r="A34" s="4" t="s">
        <v>105</v>
      </c>
      <c r="B34" s="4" t="s">
        <v>75</v>
      </c>
      <c r="C34" s="4">
        <v>8</v>
      </c>
      <c r="D34" s="4">
        <v>4</v>
      </c>
      <c r="E34" s="9" t="s">
        <v>12</v>
      </c>
      <c r="F34" t="s">
        <v>118</v>
      </c>
      <c r="G34" s="4">
        <v>1184115.145</v>
      </c>
      <c r="H34" s="4">
        <v>1184115.145</v>
      </c>
      <c r="I34">
        <v>0.15190000000000001</v>
      </c>
      <c r="J34">
        <v>0.2374</v>
      </c>
      <c r="K34">
        <v>1.03E-2</v>
      </c>
      <c r="L34">
        <v>7.1900000000000006E-2</v>
      </c>
      <c r="M34">
        <f t="shared" si="1"/>
        <v>179.8670905255</v>
      </c>
      <c r="N34">
        <f t="shared" si="2"/>
        <v>281.10893542299999</v>
      </c>
      <c r="O34">
        <f t="shared" si="3"/>
        <v>12.1963859935</v>
      </c>
      <c r="P34">
        <f t="shared" si="4"/>
        <v>85.137878925500004</v>
      </c>
      <c r="Q34">
        <f>SUM(M31:M34)</f>
        <v>549.19260415963004</v>
      </c>
      <c r="R34">
        <f>SUM(N31:N34)</f>
        <v>1039.9118482357301</v>
      </c>
      <c r="S34">
        <f>SUM(O31:O34)</f>
        <v>42.948294862920001</v>
      </c>
      <c r="T34">
        <f>SUM(P31:P34)</f>
        <v>172.45540681704</v>
      </c>
    </row>
    <row r="35" spans="1:20">
      <c r="A35" s="4" t="s">
        <v>105</v>
      </c>
      <c r="B35" s="4" t="s">
        <v>75</v>
      </c>
      <c r="C35" s="4">
        <v>9</v>
      </c>
      <c r="D35" s="4">
        <v>1</v>
      </c>
      <c r="E35" s="9" t="s">
        <v>129</v>
      </c>
      <c r="F35" t="s">
        <v>115</v>
      </c>
      <c r="G35" s="4">
        <v>526273.39769999997</v>
      </c>
      <c r="H35" s="4">
        <v>613985.63069999998</v>
      </c>
      <c r="I35">
        <v>0.1328</v>
      </c>
      <c r="J35">
        <v>0.35719999999999996</v>
      </c>
      <c r="K35">
        <v>2.7E-2</v>
      </c>
      <c r="L35">
        <v>1.4199999999999999E-2</v>
      </c>
      <c r="M35">
        <f t="shared" si="1"/>
        <v>69.889107214559985</v>
      </c>
      <c r="N35">
        <f t="shared" si="2"/>
        <v>187.98485765843995</v>
      </c>
      <c r="O35">
        <f t="shared" si="3"/>
        <v>14.209381737899999</v>
      </c>
      <c r="P35">
        <f t="shared" si="4"/>
        <v>7.4730822473399998</v>
      </c>
    </row>
    <row r="36" spans="1:20">
      <c r="A36" s="4" t="s">
        <v>105</v>
      </c>
      <c r="B36" s="4" t="s">
        <v>75</v>
      </c>
      <c r="C36" s="4">
        <v>9</v>
      </c>
      <c r="D36" s="4">
        <v>2</v>
      </c>
      <c r="E36" s="7" t="s">
        <v>127</v>
      </c>
      <c r="F36" s="8" t="s">
        <v>107</v>
      </c>
      <c r="G36" s="4">
        <v>745553.98010000004</v>
      </c>
      <c r="H36" s="4">
        <v>1096402.912</v>
      </c>
      <c r="I36">
        <v>0.19019999999999998</v>
      </c>
      <c r="J36">
        <v>0.44010000000000005</v>
      </c>
      <c r="K36">
        <v>1.55E-2</v>
      </c>
      <c r="L36">
        <v>3.2299999999999995E-2</v>
      </c>
      <c r="M36">
        <f t="shared" si="1"/>
        <v>141.80436701501998</v>
      </c>
      <c r="N36">
        <f t="shared" si="2"/>
        <v>328.11830664201005</v>
      </c>
      <c r="O36">
        <f t="shared" si="3"/>
        <v>11.556086691550002</v>
      </c>
      <c r="P36">
        <f t="shared" si="4"/>
        <v>24.081393557230001</v>
      </c>
    </row>
    <row r="37" spans="1:20">
      <c r="A37" s="4" t="s">
        <v>105</v>
      </c>
      <c r="B37" s="4" t="s">
        <v>75</v>
      </c>
      <c r="C37" s="4">
        <v>9</v>
      </c>
      <c r="D37" s="4">
        <v>3</v>
      </c>
      <c r="E37" s="9" t="s">
        <v>116</v>
      </c>
      <c r="F37" t="s">
        <v>131</v>
      </c>
      <c r="G37" s="4">
        <v>482417.28120000003</v>
      </c>
      <c r="H37" s="4">
        <v>964834.5625</v>
      </c>
      <c r="I37">
        <v>0.16889999999999999</v>
      </c>
      <c r="J37">
        <v>0.28249999999999997</v>
      </c>
      <c r="K37">
        <v>1.6E-2</v>
      </c>
      <c r="L37">
        <v>3.9700000000000006E-2</v>
      </c>
      <c r="M37">
        <f t="shared" si="1"/>
        <v>81.480278794680004</v>
      </c>
      <c r="N37">
        <f t="shared" si="2"/>
        <v>136.28288193899999</v>
      </c>
      <c r="O37">
        <f t="shared" si="3"/>
        <v>7.7186764992000008</v>
      </c>
      <c r="P37">
        <f t="shared" si="4"/>
        <v>19.151966063640003</v>
      </c>
    </row>
    <row r="38" spans="1:20">
      <c r="A38" s="4" t="s">
        <v>105</v>
      </c>
      <c r="B38" s="4" t="s">
        <v>75</v>
      </c>
      <c r="C38" s="4">
        <v>9</v>
      </c>
      <c r="D38" s="4">
        <v>4</v>
      </c>
      <c r="E38" s="9" t="s">
        <v>13</v>
      </c>
      <c r="F38" t="s">
        <v>118</v>
      </c>
      <c r="G38" s="4">
        <v>789410.09660000005</v>
      </c>
      <c r="H38" s="4">
        <v>657841.74710000004</v>
      </c>
      <c r="I38">
        <v>0.1047</v>
      </c>
      <c r="J38">
        <v>7.0699999999999999E-3</v>
      </c>
      <c r="K38">
        <v>1.14E-2</v>
      </c>
      <c r="L38">
        <v>5.3E-3</v>
      </c>
      <c r="M38">
        <f t="shared" si="1"/>
        <v>82.651237114020006</v>
      </c>
      <c r="N38">
        <f t="shared" si="2"/>
        <v>5.5811293829619997</v>
      </c>
      <c r="O38">
        <f t="shared" si="3"/>
        <v>8.9992751012400003</v>
      </c>
      <c r="P38">
        <f t="shared" si="4"/>
        <v>4.1838735119799999</v>
      </c>
      <c r="Q38">
        <f>SUM(M35:M38)</f>
        <v>375.82499013827999</v>
      </c>
      <c r="R38">
        <f>SUM(N35:N38)</f>
        <v>657.96717562241201</v>
      </c>
      <c r="S38">
        <f>SUM(O35:O38)</f>
        <v>42.483420029890006</v>
      </c>
      <c r="T38">
        <f>SUM(P35:P38)</f>
        <v>54.890315380190003</v>
      </c>
    </row>
    <row r="39" spans="1:20">
      <c r="A39" s="4" t="s">
        <v>105</v>
      </c>
      <c r="B39" s="4" t="s">
        <v>95</v>
      </c>
      <c r="C39" s="4">
        <v>1</v>
      </c>
      <c r="D39" s="4">
        <v>1</v>
      </c>
      <c r="E39" s="9" t="s">
        <v>115</v>
      </c>
      <c r="F39" t="s">
        <v>115</v>
      </c>
      <c r="G39" s="4">
        <v>716449.41650000005</v>
      </c>
      <c r="H39" s="4">
        <v>1156817.3870000001</v>
      </c>
      <c r="I39">
        <v>0.15280000000000002</v>
      </c>
      <c r="J39">
        <v>1.8969999999999997E-2</v>
      </c>
      <c r="K39">
        <v>1.4500000000000001E-2</v>
      </c>
      <c r="L39">
        <v>1.23E-2</v>
      </c>
      <c r="M39">
        <f t="shared" si="1"/>
        <v>109.47347084120001</v>
      </c>
      <c r="N39">
        <f t="shared" si="2"/>
        <v>13.591045431004998</v>
      </c>
      <c r="O39">
        <f t="shared" si="3"/>
        <v>10.388516539250002</v>
      </c>
      <c r="P39">
        <f t="shared" si="4"/>
        <v>8.8123278229500013</v>
      </c>
    </row>
    <row r="40" spans="1:20">
      <c r="A40" s="4" t="s">
        <v>105</v>
      </c>
      <c r="B40" s="4" t="s">
        <v>95</v>
      </c>
      <c r="C40" s="4">
        <v>1</v>
      </c>
      <c r="D40" s="4">
        <v>2</v>
      </c>
      <c r="E40" s="7" t="s">
        <v>14</v>
      </c>
      <c r="F40" s="8" t="s">
        <v>121</v>
      </c>
      <c r="G40" s="4">
        <v>360957.2243</v>
      </c>
      <c r="H40" s="4">
        <v>543832.47649999999</v>
      </c>
      <c r="I40">
        <v>0.12830000000000003</v>
      </c>
      <c r="J40">
        <v>1.626E-2</v>
      </c>
      <c r="K40">
        <v>1.1599999999999999E-2</v>
      </c>
      <c r="L40">
        <v>1.2999999999999999E-2</v>
      </c>
      <c r="M40">
        <f t="shared" si="1"/>
        <v>46.310811877690007</v>
      </c>
      <c r="N40">
        <f t="shared" si="2"/>
        <v>5.8691644671179999</v>
      </c>
      <c r="O40">
        <f t="shared" si="3"/>
        <v>4.1871038018800002</v>
      </c>
      <c r="P40">
        <f t="shared" si="4"/>
        <v>4.6924439158999993</v>
      </c>
    </row>
    <row r="41" spans="1:20">
      <c r="A41" s="4" t="s">
        <v>105</v>
      </c>
      <c r="B41" s="4" t="s">
        <v>95</v>
      </c>
      <c r="C41" s="4">
        <v>1</v>
      </c>
      <c r="D41" s="4">
        <v>3</v>
      </c>
      <c r="E41" s="9" t="s">
        <v>131</v>
      </c>
      <c r="F41" t="s">
        <v>131</v>
      </c>
      <c r="G41" s="4">
        <v>1024594.088</v>
      </c>
      <c r="H41" s="4">
        <v>977050.08510000003</v>
      </c>
      <c r="I41">
        <v>0.13190000000000002</v>
      </c>
      <c r="J41">
        <v>1.6140000000000002E-2</v>
      </c>
      <c r="K41">
        <v>1.1699999999999999E-2</v>
      </c>
      <c r="L41">
        <v>1.83E-2</v>
      </c>
      <c r="M41">
        <f t="shared" si="1"/>
        <v>135.14396020720002</v>
      </c>
      <c r="N41">
        <f t="shared" si="2"/>
        <v>16.536948580320001</v>
      </c>
      <c r="O41">
        <f t="shared" si="3"/>
        <v>11.987750829599998</v>
      </c>
      <c r="P41">
        <f t="shared" si="4"/>
        <v>18.750071810400001</v>
      </c>
    </row>
    <row r="42" spans="1:20">
      <c r="A42" s="4" t="s">
        <v>105</v>
      </c>
      <c r="B42" s="4" t="s">
        <v>95</v>
      </c>
      <c r="C42" s="4">
        <v>1</v>
      </c>
      <c r="D42" s="4">
        <v>4</v>
      </c>
      <c r="E42" s="9" t="s">
        <v>118</v>
      </c>
      <c r="F42" t="s">
        <v>118</v>
      </c>
      <c r="G42" s="4">
        <v>743994.17420000001</v>
      </c>
      <c r="H42" s="4">
        <v>1182651.031</v>
      </c>
      <c r="I42">
        <v>0.1326</v>
      </c>
      <c r="J42">
        <v>1.511E-2</v>
      </c>
      <c r="K42">
        <v>1.2199999999999999E-2</v>
      </c>
      <c r="L42">
        <v>2.3199999999999998E-2</v>
      </c>
      <c r="M42">
        <f t="shared" si="1"/>
        <v>98.653627498920002</v>
      </c>
      <c r="N42">
        <f t="shared" si="2"/>
        <v>11.241751972162001</v>
      </c>
      <c r="O42">
        <f t="shared" si="3"/>
        <v>9.0767289252399994</v>
      </c>
      <c r="P42">
        <f t="shared" si="4"/>
        <v>17.260664841440001</v>
      </c>
      <c r="Q42">
        <f>SUM(M39:M42)</f>
        <v>389.58187042501004</v>
      </c>
      <c r="R42">
        <f>SUM(N39:N42)</f>
        <v>47.238910450604997</v>
      </c>
      <c r="S42">
        <f>SUM(O39:O42)</f>
        <v>35.640100095969999</v>
      </c>
      <c r="T42">
        <f>SUM(P39:P42)</f>
        <v>49.515508390690002</v>
      </c>
    </row>
    <row r="43" spans="1:20">
      <c r="A43" s="4" t="s">
        <v>105</v>
      </c>
      <c r="B43" s="4" t="s">
        <v>95</v>
      </c>
      <c r="C43" s="4">
        <v>2</v>
      </c>
      <c r="D43" s="4">
        <v>1</v>
      </c>
      <c r="E43" s="9" t="s">
        <v>115</v>
      </c>
      <c r="F43" t="s">
        <v>115</v>
      </c>
      <c r="G43" s="4">
        <v>789360.73990000004</v>
      </c>
      <c r="H43" s="4">
        <v>1042518.331</v>
      </c>
      <c r="I43">
        <v>0.16419999999999998</v>
      </c>
      <c r="J43">
        <v>0.19109999999999999</v>
      </c>
      <c r="K43">
        <v>1.4500000000000001E-2</v>
      </c>
      <c r="L43">
        <v>1.2199999999999999E-2</v>
      </c>
      <c r="M43">
        <f t="shared" si="1"/>
        <v>129.61303349157998</v>
      </c>
      <c r="N43">
        <f t="shared" si="2"/>
        <v>150.84683739489</v>
      </c>
      <c r="O43">
        <f t="shared" si="3"/>
        <v>11.445730728550002</v>
      </c>
      <c r="P43">
        <f t="shared" si="4"/>
        <v>9.63020102678</v>
      </c>
    </row>
    <row r="44" spans="1:20">
      <c r="A44" s="4" t="s">
        <v>105</v>
      </c>
      <c r="B44" s="4" t="s">
        <v>95</v>
      </c>
      <c r="C44" s="4">
        <v>2</v>
      </c>
      <c r="D44" s="4">
        <v>2</v>
      </c>
      <c r="E44" s="7" t="s">
        <v>14</v>
      </c>
      <c r="F44" s="8" t="s">
        <v>107</v>
      </c>
      <c r="G44" s="4">
        <v>332496.22590000002</v>
      </c>
      <c r="H44" s="4">
        <v>592237.09360000002</v>
      </c>
      <c r="I44">
        <v>0.1774</v>
      </c>
      <c r="J44">
        <v>0.20250000000000001</v>
      </c>
      <c r="K44">
        <v>1.61E-2</v>
      </c>
      <c r="L44">
        <v>1.66E-2</v>
      </c>
      <c r="M44">
        <f t="shared" si="1"/>
        <v>58.984830474660001</v>
      </c>
      <c r="N44">
        <f t="shared" si="2"/>
        <v>67.330485744750007</v>
      </c>
      <c r="O44">
        <f t="shared" si="3"/>
        <v>5.3531892369900005</v>
      </c>
      <c r="P44">
        <f t="shared" si="4"/>
        <v>5.5194373499400005</v>
      </c>
    </row>
    <row r="45" spans="1:20">
      <c r="A45" s="4" t="s">
        <v>105</v>
      </c>
      <c r="B45" s="4" t="s">
        <v>95</v>
      </c>
      <c r="C45" s="4">
        <v>2</v>
      </c>
      <c r="D45" s="4">
        <v>3</v>
      </c>
      <c r="E45" s="9" t="s">
        <v>131</v>
      </c>
      <c r="F45" t="s">
        <v>131</v>
      </c>
      <c r="G45" s="4">
        <v>1054544.0430000001</v>
      </c>
      <c r="H45" s="4">
        <v>909598.02</v>
      </c>
      <c r="I45">
        <v>0.13150000000000001</v>
      </c>
      <c r="J45">
        <v>0.17560000000000001</v>
      </c>
      <c r="K45">
        <v>1.06E-2</v>
      </c>
      <c r="L45">
        <v>1.43E-2</v>
      </c>
      <c r="M45">
        <f t="shared" si="1"/>
        <v>138.67254165450001</v>
      </c>
      <c r="N45">
        <f t="shared" si="2"/>
        <v>185.17793395080002</v>
      </c>
      <c r="O45">
        <f t="shared" si="3"/>
        <v>11.178166855800001</v>
      </c>
      <c r="P45">
        <f t="shared" si="4"/>
        <v>15.079979814900002</v>
      </c>
    </row>
    <row r="46" spans="1:20">
      <c r="A46" s="4" t="s">
        <v>105</v>
      </c>
      <c r="B46" s="4" t="s">
        <v>95</v>
      </c>
      <c r="C46" s="4">
        <v>2</v>
      </c>
      <c r="D46" s="4">
        <v>4</v>
      </c>
      <c r="E46" s="9" t="s">
        <v>118</v>
      </c>
      <c r="F46" t="s">
        <v>118</v>
      </c>
      <c r="G46" s="4">
        <v>654157.37780000002</v>
      </c>
      <c r="H46" s="4">
        <v>1465136.6610000001</v>
      </c>
      <c r="I46">
        <v>0.14219999999999999</v>
      </c>
      <c r="J46">
        <v>0.16450000000000001</v>
      </c>
      <c r="K46">
        <v>1.09E-2</v>
      </c>
      <c r="L46">
        <v>2.4E-2</v>
      </c>
      <c r="M46">
        <f t="shared" si="1"/>
        <v>93.021179123159996</v>
      </c>
      <c r="N46">
        <f t="shared" si="2"/>
        <v>107.60888864810001</v>
      </c>
      <c r="O46">
        <f t="shared" si="3"/>
        <v>7.1303154180200004</v>
      </c>
      <c r="P46">
        <f t="shared" si="4"/>
        <v>15.699777067200001</v>
      </c>
      <c r="Q46">
        <f>SUM(M43:M46)</f>
        <v>420.29158474389999</v>
      </c>
      <c r="R46">
        <f>SUM(N43:N46)</f>
        <v>510.96414573854003</v>
      </c>
      <c r="S46">
        <f>SUM(O43:O46)</f>
        <v>35.107402239359999</v>
      </c>
      <c r="T46">
        <f>SUM(P43:P46)</f>
        <v>45.929395258820001</v>
      </c>
    </row>
    <row r="47" spans="1:20">
      <c r="A47" s="4" t="s">
        <v>105</v>
      </c>
      <c r="B47" s="4" t="s">
        <v>95</v>
      </c>
      <c r="C47" s="4">
        <v>3</v>
      </c>
      <c r="D47" s="4">
        <v>1</v>
      </c>
      <c r="E47" s="9" t="s">
        <v>115</v>
      </c>
      <c r="F47" t="s">
        <v>115</v>
      </c>
      <c r="G47" s="4">
        <v>841236.52379999997</v>
      </c>
      <c r="H47" s="4">
        <v>1055999.7879999999</v>
      </c>
      <c r="I47">
        <v>0.18290000000000001</v>
      </c>
      <c r="J47">
        <v>0.20280000000000001</v>
      </c>
      <c r="K47">
        <v>2.7199999999999998E-2</v>
      </c>
      <c r="L47">
        <v>2.3100000000000002E-2</v>
      </c>
      <c r="M47">
        <f t="shared" si="1"/>
        <v>153.86216020302001</v>
      </c>
      <c r="N47">
        <f t="shared" si="2"/>
        <v>170.60276702664001</v>
      </c>
      <c r="O47">
        <f t="shared" si="3"/>
        <v>22.881633447359995</v>
      </c>
      <c r="P47">
        <f t="shared" si="4"/>
        <v>19.432563699780005</v>
      </c>
    </row>
    <row r="48" spans="1:20">
      <c r="A48" s="4" t="s">
        <v>105</v>
      </c>
      <c r="B48" s="4" t="s">
        <v>95</v>
      </c>
      <c r="C48" s="4">
        <v>3</v>
      </c>
      <c r="D48" s="4">
        <v>2</v>
      </c>
      <c r="E48" s="7" t="s">
        <v>14</v>
      </c>
      <c r="F48" s="8" t="s">
        <v>15</v>
      </c>
      <c r="G48" s="4">
        <v>425244.11979999999</v>
      </c>
      <c r="H48" s="4">
        <v>464179.1433</v>
      </c>
      <c r="I48">
        <v>0.1736</v>
      </c>
      <c r="J48">
        <v>0.19619999999999999</v>
      </c>
      <c r="K48">
        <v>1.83E-2</v>
      </c>
      <c r="L48">
        <v>2.7E-2</v>
      </c>
      <c r="M48">
        <f t="shared" si="1"/>
        <v>73.82237919728</v>
      </c>
      <c r="N48">
        <f t="shared" si="2"/>
        <v>83.432896304759993</v>
      </c>
      <c r="O48">
        <f t="shared" si="3"/>
        <v>7.7819673923399995</v>
      </c>
      <c r="P48">
        <f t="shared" si="4"/>
        <v>11.481591234599998</v>
      </c>
    </row>
    <row r="49" spans="1:20">
      <c r="A49" s="4" t="s">
        <v>105</v>
      </c>
      <c r="B49" s="4" t="s">
        <v>95</v>
      </c>
      <c r="C49" s="4">
        <v>3</v>
      </c>
      <c r="D49" s="4">
        <v>3</v>
      </c>
      <c r="E49" s="9" t="s">
        <v>131</v>
      </c>
      <c r="F49" t="s">
        <v>131</v>
      </c>
      <c r="G49" s="4">
        <v>932680.80530000001</v>
      </c>
      <c r="H49" s="4">
        <v>1175970.946</v>
      </c>
      <c r="I49">
        <v>0.14399999999999999</v>
      </c>
      <c r="J49">
        <v>0.1676</v>
      </c>
      <c r="K49">
        <v>1.3599999999999999E-2</v>
      </c>
      <c r="L49">
        <v>2.6800000000000001E-2</v>
      </c>
      <c r="M49">
        <f t="shared" si="1"/>
        <v>134.3060359632</v>
      </c>
      <c r="N49">
        <f t="shared" si="2"/>
        <v>156.31730296828002</v>
      </c>
      <c r="O49">
        <f t="shared" si="3"/>
        <v>12.68445895208</v>
      </c>
      <c r="P49">
        <f t="shared" si="4"/>
        <v>24.995845582040001</v>
      </c>
    </row>
    <row r="50" spans="1:20">
      <c r="A50" s="4" t="s">
        <v>105</v>
      </c>
      <c r="B50" s="4" t="s">
        <v>95</v>
      </c>
      <c r="C50" s="4">
        <v>3</v>
      </c>
      <c r="D50" s="4">
        <v>4</v>
      </c>
      <c r="E50" s="9" t="s">
        <v>118</v>
      </c>
      <c r="F50" t="s">
        <v>118</v>
      </c>
      <c r="G50" s="4">
        <v>935070.62190000003</v>
      </c>
      <c r="H50" s="4">
        <v>921504.71810000006</v>
      </c>
      <c r="I50">
        <v>0.13719999999999999</v>
      </c>
      <c r="J50">
        <v>0.1232</v>
      </c>
      <c r="K50">
        <v>1.2800000000000001E-2</v>
      </c>
      <c r="L50">
        <v>2.7199999999999998E-2</v>
      </c>
      <c r="M50">
        <f t="shared" si="1"/>
        <v>128.29168932467999</v>
      </c>
      <c r="N50">
        <f t="shared" si="2"/>
        <v>115.20070061808001</v>
      </c>
      <c r="O50">
        <f t="shared" si="3"/>
        <v>11.968903960320002</v>
      </c>
      <c r="P50">
        <f t="shared" si="4"/>
        <v>25.433920915679998</v>
      </c>
      <c r="Q50">
        <f>SUM(M47:M50)</f>
        <v>490.28226468818002</v>
      </c>
      <c r="R50">
        <f>SUM(N47:N50)</f>
        <v>525.55366691775998</v>
      </c>
      <c r="S50">
        <f>SUM(O47:O50)</f>
        <v>55.316963752099994</v>
      </c>
      <c r="T50">
        <f>SUM(P47:P50)</f>
        <v>81.343921432099989</v>
      </c>
    </row>
    <row r="51" spans="1:20">
      <c r="A51" s="4" t="s">
        <v>105</v>
      </c>
      <c r="B51" s="4" t="s">
        <v>95</v>
      </c>
      <c r="C51" s="4">
        <v>4</v>
      </c>
      <c r="D51" s="4">
        <v>1</v>
      </c>
      <c r="E51" s="9" t="s">
        <v>115</v>
      </c>
      <c r="F51" t="s">
        <v>115</v>
      </c>
      <c r="G51" s="4">
        <v>752397.03940000001</v>
      </c>
      <c r="H51" s="4">
        <v>1291904.301</v>
      </c>
      <c r="I51">
        <v>0.15009999999999998</v>
      </c>
      <c r="J51">
        <v>1.874E-2</v>
      </c>
      <c r="K51">
        <v>1.44E-2</v>
      </c>
      <c r="L51">
        <v>1.1599999999999999E-2</v>
      </c>
      <c r="M51">
        <f t="shared" si="1"/>
        <v>112.93479561394</v>
      </c>
      <c r="N51">
        <f t="shared" si="2"/>
        <v>14.099920518356001</v>
      </c>
      <c r="O51">
        <f t="shared" si="3"/>
        <v>10.83451736736</v>
      </c>
      <c r="P51">
        <f t="shared" si="4"/>
        <v>8.7278056570400011</v>
      </c>
    </row>
    <row r="52" spans="1:20">
      <c r="A52" s="4" t="s">
        <v>105</v>
      </c>
      <c r="B52" s="4" t="s">
        <v>95</v>
      </c>
      <c r="C52" s="4">
        <v>4</v>
      </c>
      <c r="D52" s="4">
        <v>2</v>
      </c>
      <c r="E52" s="7" t="s">
        <v>14</v>
      </c>
      <c r="F52" s="8" t="s">
        <v>18</v>
      </c>
      <c r="G52" s="4">
        <v>493451.93540000002</v>
      </c>
      <c r="H52" s="4">
        <v>694677.34950000001</v>
      </c>
      <c r="I52">
        <v>0.13069999999999998</v>
      </c>
      <c r="J52">
        <v>1.668E-2</v>
      </c>
      <c r="K52">
        <v>1.1699999999999999E-2</v>
      </c>
      <c r="L52">
        <v>1.5900000000000001E-2</v>
      </c>
      <c r="M52">
        <f t="shared" si="1"/>
        <v>64.494167956779989</v>
      </c>
      <c r="N52">
        <f t="shared" si="2"/>
        <v>8.2307782824720004</v>
      </c>
      <c r="O52">
        <f t="shared" si="3"/>
        <v>5.7733876441799996</v>
      </c>
      <c r="P52">
        <f t="shared" si="4"/>
        <v>7.8458857728600009</v>
      </c>
    </row>
    <row r="53" spans="1:20">
      <c r="A53" s="4" t="s">
        <v>105</v>
      </c>
      <c r="B53" s="4" t="s">
        <v>95</v>
      </c>
      <c r="C53" s="4">
        <v>4</v>
      </c>
      <c r="D53" s="4">
        <v>3</v>
      </c>
      <c r="E53" s="9" t="s">
        <v>131</v>
      </c>
      <c r="F53" t="s">
        <v>131</v>
      </c>
      <c r="G53" s="4">
        <v>858701.66669999994</v>
      </c>
      <c r="H53" s="4">
        <v>1063591.0619999999</v>
      </c>
      <c r="I53">
        <v>0.13290000000000002</v>
      </c>
      <c r="J53">
        <v>1.4160000000000001E-2</v>
      </c>
      <c r="K53">
        <v>1.2E-2</v>
      </c>
      <c r="L53">
        <v>2.35E-2</v>
      </c>
      <c r="M53">
        <f t="shared" si="1"/>
        <v>114.12145150443001</v>
      </c>
      <c r="N53">
        <f t="shared" si="2"/>
        <v>12.159215600472001</v>
      </c>
      <c r="O53">
        <f t="shared" si="3"/>
        <v>10.304420000399999</v>
      </c>
      <c r="P53">
        <f t="shared" si="4"/>
        <v>20.179489167450001</v>
      </c>
    </row>
    <row r="54" spans="1:20">
      <c r="A54" s="4" t="s">
        <v>105</v>
      </c>
      <c r="B54" s="4" t="s">
        <v>95</v>
      </c>
      <c r="C54" s="4">
        <v>4</v>
      </c>
      <c r="D54" s="4">
        <v>4</v>
      </c>
      <c r="E54" s="9" t="s">
        <v>118</v>
      </c>
      <c r="F54" t="s">
        <v>118</v>
      </c>
      <c r="G54" s="4">
        <v>1718957.7860000001</v>
      </c>
      <c r="H54" s="4">
        <v>1997070.8729999999</v>
      </c>
      <c r="I54">
        <v>0.1313</v>
      </c>
      <c r="J54">
        <v>1.2119999999999999E-2</v>
      </c>
      <c r="K54">
        <v>1.2199999999999999E-2</v>
      </c>
      <c r="L54">
        <v>3.0199999999999998E-2</v>
      </c>
      <c r="M54">
        <f t="shared" si="1"/>
        <v>225.6991573018</v>
      </c>
      <c r="N54">
        <f t="shared" si="2"/>
        <v>20.833768366320001</v>
      </c>
      <c r="O54">
        <f t="shared" si="3"/>
        <v>20.971284989199997</v>
      </c>
      <c r="P54">
        <f t="shared" si="4"/>
        <v>51.912525137199999</v>
      </c>
      <c r="Q54">
        <f>SUM(M51:M54)</f>
        <v>517.24957237695003</v>
      </c>
      <c r="R54">
        <f>SUM(N51:N54)</f>
        <v>55.323682767620006</v>
      </c>
      <c r="S54">
        <f>SUM(O51:O54)</f>
        <v>47.883610001139999</v>
      </c>
      <c r="T54">
        <f>SUM(P51:P54)</f>
        <v>88.665705734550002</v>
      </c>
    </row>
    <row r="55" spans="1:20">
      <c r="A55" s="4" t="s">
        <v>105</v>
      </c>
      <c r="B55" s="4" t="s">
        <v>95</v>
      </c>
      <c r="C55" s="4">
        <v>5</v>
      </c>
      <c r="D55" s="4">
        <v>1</v>
      </c>
      <c r="E55" s="9" t="s">
        <v>115</v>
      </c>
      <c r="F55" t="s">
        <v>115</v>
      </c>
      <c r="G55" s="4">
        <v>419697.24969999999</v>
      </c>
      <c r="H55" s="4">
        <v>498604.80119999999</v>
      </c>
      <c r="I55">
        <v>0.17959999999999998</v>
      </c>
      <c r="J55">
        <v>0.20250000000000001</v>
      </c>
      <c r="K55">
        <v>1.7399999999999999E-2</v>
      </c>
      <c r="L55">
        <v>1.1800000000000001E-2</v>
      </c>
      <c r="M55">
        <f t="shared" si="1"/>
        <v>75.377626046119985</v>
      </c>
      <c r="N55">
        <f t="shared" si="2"/>
        <v>84.988693064250015</v>
      </c>
      <c r="O55">
        <f t="shared" si="3"/>
        <v>7.3027321447799993</v>
      </c>
      <c r="P55">
        <f t="shared" si="4"/>
        <v>4.9524275464600001</v>
      </c>
    </row>
    <row r="56" spans="1:20">
      <c r="A56" s="4" t="s">
        <v>105</v>
      </c>
      <c r="B56" s="4" t="s">
        <v>95</v>
      </c>
      <c r="C56" s="4">
        <v>5</v>
      </c>
      <c r="D56" s="4">
        <v>2</v>
      </c>
      <c r="E56" s="9" t="s">
        <v>14</v>
      </c>
      <c r="F56" s="8" t="s">
        <v>107</v>
      </c>
      <c r="G56" s="4">
        <v>1360839.1910000001</v>
      </c>
      <c r="H56" s="4">
        <v>1637566.4410000001</v>
      </c>
      <c r="I56">
        <v>0.16569999999999999</v>
      </c>
      <c r="J56">
        <v>0.20250000000000001</v>
      </c>
      <c r="K56">
        <v>1.5599999999999999E-2</v>
      </c>
      <c r="L56">
        <v>1.9300000000000001E-2</v>
      </c>
      <c r="M56">
        <f t="shared" si="1"/>
        <v>225.4910539487</v>
      </c>
      <c r="N56">
        <f t="shared" si="2"/>
        <v>275.56993617750004</v>
      </c>
      <c r="O56">
        <f t="shared" si="3"/>
        <v>21.229091379600003</v>
      </c>
      <c r="P56">
        <f t="shared" si="4"/>
        <v>26.264196386300004</v>
      </c>
    </row>
    <row r="57" spans="1:20">
      <c r="A57" s="4" t="s">
        <v>105</v>
      </c>
      <c r="B57" s="4" t="s">
        <v>95</v>
      </c>
      <c r="C57" s="4">
        <v>5</v>
      </c>
      <c r="D57" s="4">
        <v>3</v>
      </c>
      <c r="E57" s="9" t="s">
        <v>131</v>
      </c>
      <c r="F57" t="s">
        <v>131</v>
      </c>
      <c r="G57" s="4">
        <v>933356.45730000001</v>
      </c>
      <c r="H57" s="4">
        <v>1070822.7109999999</v>
      </c>
      <c r="I57">
        <v>0.15459999999999999</v>
      </c>
      <c r="J57">
        <v>0.18490000000000001</v>
      </c>
      <c r="K57">
        <v>1.3599999999999999E-2</v>
      </c>
      <c r="L57">
        <v>2.4199999999999999E-2</v>
      </c>
      <c r="M57">
        <f t="shared" si="1"/>
        <v>144.29690829857998</v>
      </c>
      <c r="N57">
        <f t="shared" si="2"/>
        <v>172.57760895477</v>
      </c>
      <c r="O57">
        <f t="shared" si="3"/>
        <v>12.693647819279999</v>
      </c>
      <c r="P57">
        <f t="shared" si="4"/>
        <v>22.58722626666</v>
      </c>
    </row>
    <row r="58" spans="1:20">
      <c r="A58" s="4" t="s">
        <v>105</v>
      </c>
      <c r="B58" s="4" t="s">
        <v>95</v>
      </c>
      <c r="C58" s="4">
        <v>5</v>
      </c>
      <c r="D58" s="4">
        <v>4</v>
      </c>
      <c r="E58" s="9" t="s">
        <v>118</v>
      </c>
      <c r="F58" t="s">
        <v>118</v>
      </c>
      <c r="G58" s="4">
        <v>683952.55850000004</v>
      </c>
      <c r="H58" s="4">
        <v>799153.24890000001</v>
      </c>
      <c r="I58">
        <v>0.15</v>
      </c>
      <c r="J58">
        <v>0.15590000000000001</v>
      </c>
      <c r="K58">
        <v>1.2699999999999999E-2</v>
      </c>
      <c r="L58">
        <v>2.4199999999999999E-2</v>
      </c>
      <c r="M58">
        <f t="shared" si="1"/>
        <v>102.592883775</v>
      </c>
      <c r="N58">
        <f t="shared" si="2"/>
        <v>106.62820387015002</v>
      </c>
      <c r="O58">
        <f t="shared" si="3"/>
        <v>8.686197492949999</v>
      </c>
      <c r="P58">
        <f t="shared" si="4"/>
        <v>16.551651915699999</v>
      </c>
      <c r="Q58">
        <f>SUM(M55:M58)</f>
        <v>547.75847206840001</v>
      </c>
      <c r="R58">
        <f>SUM(N55:N58)</f>
        <v>639.76444206667009</v>
      </c>
      <c r="S58">
        <f>SUM(O55:O58)</f>
        <v>49.911668836610005</v>
      </c>
      <c r="T58">
        <f>SUM(P55:P58)</f>
        <v>70.355502115120004</v>
      </c>
    </row>
    <row r="59" spans="1:20">
      <c r="A59" s="4" t="s">
        <v>105</v>
      </c>
      <c r="B59" s="4" t="s">
        <v>95</v>
      </c>
      <c r="C59" s="4">
        <v>6</v>
      </c>
      <c r="D59" s="4">
        <v>1</v>
      </c>
      <c r="E59" s="9" t="s">
        <v>115</v>
      </c>
      <c r="F59" t="s">
        <v>115</v>
      </c>
      <c r="G59" s="4">
        <v>156326.97769999999</v>
      </c>
      <c r="H59" s="4">
        <v>261595.69159999999</v>
      </c>
      <c r="I59" s="6" t="s">
        <v>19</v>
      </c>
      <c r="J59" s="6" t="s">
        <v>19</v>
      </c>
      <c r="K59" s="6" t="s">
        <v>19</v>
      </c>
      <c r="L59" s="6" t="s">
        <v>19</v>
      </c>
      <c r="M59" t="e">
        <f t="shared" si="1"/>
        <v>#VALUE!</v>
      </c>
      <c r="N59" t="e">
        <f t="shared" si="2"/>
        <v>#VALUE!</v>
      </c>
      <c r="O59" t="e">
        <f t="shared" si="3"/>
        <v>#VALUE!</v>
      </c>
      <c r="P59" t="e">
        <f t="shared" si="4"/>
        <v>#VALUE!</v>
      </c>
    </row>
    <row r="60" spans="1:20">
      <c r="A60" s="4" t="s">
        <v>105</v>
      </c>
      <c r="B60" s="4" t="s">
        <v>95</v>
      </c>
      <c r="C60" s="4">
        <v>6</v>
      </c>
      <c r="D60" s="4">
        <v>2</v>
      </c>
      <c r="E60" s="7" t="s">
        <v>14</v>
      </c>
      <c r="F60" s="8" t="s">
        <v>107</v>
      </c>
      <c r="G60" s="4">
        <v>862079.27560000005</v>
      </c>
      <c r="H60" s="4">
        <v>1274285.142</v>
      </c>
      <c r="I60">
        <v>0.13980000000000001</v>
      </c>
      <c r="J60">
        <v>0.1431</v>
      </c>
      <c r="K60">
        <v>1.0999999999999999E-2</v>
      </c>
      <c r="L60">
        <v>2.4199999999999999E-2</v>
      </c>
      <c r="M60">
        <f t="shared" si="1"/>
        <v>120.51868272888001</v>
      </c>
      <c r="N60">
        <f t="shared" si="2"/>
        <v>123.36354433836</v>
      </c>
      <c r="O60">
        <f t="shared" si="3"/>
        <v>9.4828720315999995</v>
      </c>
      <c r="P60">
        <f t="shared" si="4"/>
        <v>20.862318469519998</v>
      </c>
    </row>
    <row r="61" spans="1:20">
      <c r="A61" s="4" t="s">
        <v>105</v>
      </c>
      <c r="B61" s="4" t="s">
        <v>95</v>
      </c>
      <c r="C61" s="4">
        <v>6</v>
      </c>
      <c r="D61" s="4">
        <v>3</v>
      </c>
      <c r="E61" s="9" t="s">
        <v>131</v>
      </c>
      <c r="F61" t="s">
        <v>131</v>
      </c>
      <c r="G61" s="4">
        <v>710118.50309999997</v>
      </c>
      <c r="H61" s="4">
        <v>1027405.193</v>
      </c>
      <c r="I61">
        <v>0.1424</v>
      </c>
      <c r="J61">
        <v>0.19569999999999999</v>
      </c>
      <c r="K61">
        <v>1.32E-2</v>
      </c>
      <c r="L61">
        <v>2.3899999999999998E-2</v>
      </c>
      <c r="M61">
        <f t="shared" si="1"/>
        <v>101.12087484143998</v>
      </c>
      <c r="N61">
        <f t="shared" si="2"/>
        <v>138.97019105666999</v>
      </c>
      <c r="O61">
        <f t="shared" si="3"/>
        <v>9.3735642409199986</v>
      </c>
      <c r="P61">
        <f t="shared" si="4"/>
        <v>16.971832224089997</v>
      </c>
    </row>
    <row r="62" spans="1:20">
      <c r="A62" s="4" t="s">
        <v>105</v>
      </c>
      <c r="B62" s="4" t="s">
        <v>95</v>
      </c>
      <c r="C62" s="4">
        <v>6</v>
      </c>
      <c r="D62" s="4">
        <v>4</v>
      </c>
      <c r="E62" s="9" t="s">
        <v>118</v>
      </c>
      <c r="F62" t="s">
        <v>118</v>
      </c>
      <c r="G62" s="4">
        <v>2364819.6889999998</v>
      </c>
      <c r="H62" s="4">
        <v>2223790.693</v>
      </c>
      <c r="I62">
        <v>0.14680000000000001</v>
      </c>
      <c r="J62">
        <v>0.17699999999999999</v>
      </c>
      <c r="K62">
        <v>1.14E-2</v>
      </c>
      <c r="L62">
        <v>2.41E-2</v>
      </c>
      <c r="M62">
        <f t="shared" si="1"/>
        <v>347.15553034519996</v>
      </c>
      <c r="N62">
        <f t="shared" si="2"/>
        <v>418.57308495299998</v>
      </c>
      <c r="O62">
        <f t="shared" si="3"/>
        <v>26.958944454599997</v>
      </c>
      <c r="P62">
        <f t="shared" si="4"/>
        <v>56.9921545049</v>
      </c>
      <c r="Q62" t="e">
        <f>SUM(M59:M62)</f>
        <v>#VALUE!</v>
      </c>
      <c r="R62" t="e">
        <f>SUM(N59:N62)</f>
        <v>#VALUE!</v>
      </c>
      <c r="S62" t="e">
        <f>SUM(O59:O62)</f>
        <v>#VALUE!</v>
      </c>
      <c r="T62" t="e">
        <f>SUM(P59:P62)</f>
        <v>#VALUE!</v>
      </c>
    </row>
    <row r="63" spans="1:20">
      <c r="A63" s="4" t="s">
        <v>105</v>
      </c>
      <c r="B63" s="4" t="s">
        <v>95</v>
      </c>
      <c r="C63" s="4">
        <v>7</v>
      </c>
      <c r="D63" s="4">
        <v>1</v>
      </c>
      <c r="E63" s="9" t="s">
        <v>115</v>
      </c>
      <c r="F63" t="s">
        <v>115</v>
      </c>
      <c r="G63" s="4">
        <v>820531.41520000005</v>
      </c>
      <c r="H63" s="4">
        <v>1629977.9310000001</v>
      </c>
      <c r="I63">
        <v>0.15819999999999998</v>
      </c>
      <c r="J63">
        <v>2.512E-2</v>
      </c>
      <c r="K63">
        <v>1.43E-2</v>
      </c>
      <c r="L63">
        <v>9.4000000000000004E-3</v>
      </c>
      <c r="M63">
        <f t="shared" si="1"/>
        <v>129.80806988463999</v>
      </c>
      <c r="N63">
        <f t="shared" si="2"/>
        <v>20.611749149824</v>
      </c>
      <c r="O63">
        <f t="shared" si="3"/>
        <v>11.73359923736</v>
      </c>
      <c r="P63">
        <f t="shared" si="4"/>
        <v>7.7129953028800013</v>
      </c>
    </row>
    <row r="64" spans="1:20">
      <c r="A64" s="4" t="s">
        <v>105</v>
      </c>
      <c r="B64" s="4" t="s">
        <v>95</v>
      </c>
      <c r="C64" s="4">
        <v>7</v>
      </c>
      <c r="D64" s="4">
        <v>2</v>
      </c>
      <c r="E64" s="7" t="s">
        <v>14</v>
      </c>
      <c r="F64" s="8" t="s">
        <v>20</v>
      </c>
      <c r="G64" s="4">
        <v>354626.59620000003</v>
      </c>
      <c r="H64" s="4">
        <v>448826.7978</v>
      </c>
      <c r="I64">
        <v>0.15909999999999999</v>
      </c>
      <c r="J64">
        <v>2.4750000000000001E-2</v>
      </c>
      <c r="K64">
        <v>1.24E-2</v>
      </c>
      <c r="L64">
        <v>1.84E-2</v>
      </c>
      <c r="M64">
        <f t="shared" si="1"/>
        <v>56.421091455419997</v>
      </c>
      <c r="N64">
        <f t="shared" si="2"/>
        <v>8.7770082559500011</v>
      </c>
      <c r="O64">
        <f t="shared" si="3"/>
        <v>4.3973697928800002</v>
      </c>
      <c r="P64">
        <f t="shared" si="4"/>
        <v>6.525129370080001</v>
      </c>
    </row>
    <row r="65" spans="1:20">
      <c r="A65" s="4" t="s">
        <v>105</v>
      </c>
      <c r="B65" s="4" t="s">
        <v>95</v>
      </c>
      <c r="C65" s="4">
        <v>7</v>
      </c>
      <c r="D65" s="4">
        <v>3</v>
      </c>
      <c r="E65" s="9" t="s">
        <v>131</v>
      </c>
      <c r="F65" t="s">
        <v>131</v>
      </c>
      <c r="G65" s="4">
        <v>476579.80670000002</v>
      </c>
      <c r="H65" s="4">
        <v>995342.39509999997</v>
      </c>
      <c r="I65">
        <v>0.15319999999999998</v>
      </c>
      <c r="J65">
        <v>1.9760000000000003E-2</v>
      </c>
      <c r="K65">
        <v>1.14E-2</v>
      </c>
      <c r="L65">
        <v>2.5899999999999999E-2</v>
      </c>
      <c r="M65">
        <f t="shared" si="1"/>
        <v>73.012026386439985</v>
      </c>
      <c r="N65">
        <f t="shared" si="2"/>
        <v>9.4172169803920021</v>
      </c>
      <c r="O65">
        <f t="shared" si="3"/>
        <v>5.4330097963800004</v>
      </c>
      <c r="P65">
        <f t="shared" si="4"/>
        <v>12.343416993529999</v>
      </c>
    </row>
    <row r="66" spans="1:20">
      <c r="A66" s="4" t="s">
        <v>105</v>
      </c>
      <c r="B66" s="4" t="s">
        <v>95</v>
      </c>
      <c r="C66" s="4">
        <v>7</v>
      </c>
      <c r="D66" s="4">
        <v>4</v>
      </c>
      <c r="E66" s="9" t="s">
        <v>118</v>
      </c>
      <c r="F66" t="s">
        <v>118</v>
      </c>
      <c r="G66" s="4">
        <v>654331.37360000005</v>
      </c>
      <c r="H66" s="4">
        <v>732604.41359999997</v>
      </c>
      <c r="I66">
        <v>0.1195</v>
      </c>
      <c r="J66">
        <v>0.10790000000000001</v>
      </c>
      <c r="K66">
        <v>1.06E-2</v>
      </c>
      <c r="L66">
        <v>2.41E-2</v>
      </c>
      <c r="M66">
        <f t="shared" si="1"/>
        <v>78.192599145200006</v>
      </c>
      <c r="N66">
        <f t="shared" si="2"/>
        <v>70.602355211440013</v>
      </c>
      <c r="O66">
        <f t="shared" si="3"/>
        <v>6.9359125601600011</v>
      </c>
      <c r="P66">
        <f t="shared" si="4"/>
        <v>15.769386103760002</v>
      </c>
      <c r="Q66">
        <f>SUM(M63:M66)</f>
        <v>337.43378687169997</v>
      </c>
      <c r="R66">
        <f>SUM(N63:N66)</f>
        <v>109.40832959760601</v>
      </c>
      <c r="S66">
        <f>SUM(O63:O66)</f>
        <v>28.499891386780003</v>
      </c>
      <c r="T66">
        <f>SUM(P63:P66)</f>
        <v>42.350927770250003</v>
      </c>
    </row>
    <row r="67" spans="1:20">
      <c r="A67" s="4" t="s">
        <v>105</v>
      </c>
      <c r="B67" s="4" t="s">
        <v>95</v>
      </c>
      <c r="C67" s="4">
        <v>8</v>
      </c>
      <c r="D67" s="4">
        <v>1</v>
      </c>
      <c r="E67" s="9" t="s">
        <v>115</v>
      </c>
      <c r="F67" t="s">
        <v>115</v>
      </c>
      <c r="G67" s="4">
        <v>906999.68429999996</v>
      </c>
      <c r="H67" s="4">
        <v>1321991.4099999999</v>
      </c>
      <c r="I67">
        <v>0.17419999999999999</v>
      </c>
      <c r="J67">
        <v>0.1787</v>
      </c>
      <c r="K67">
        <v>2.0199999999999999E-2</v>
      </c>
      <c r="L67">
        <v>1.01E-2</v>
      </c>
      <c r="M67">
        <f t="shared" si="1"/>
        <v>157.99934500505998</v>
      </c>
      <c r="N67">
        <f t="shared" si="2"/>
        <v>162.08084358440999</v>
      </c>
      <c r="O67">
        <f t="shared" si="3"/>
        <v>18.321393622860001</v>
      </c>
      <c r="P67">
        <f t="shared" si="4"/>
        <v>9.1606968114300003</v>
      </c>
    </row>
    <row r="68" spans="1:20">
      <c r="A68" s="4" t="s">
        <v>105</v>
      </c>
      <c r="B68" s="4" t="s">
        <v>95</v>
      </c>
      <c r="C68" s="4">
        <v>8</v>
      </c>
      <c r="D68" s="4">
        <v>2</v>
      </c>
      <c r="E68" s="7" t="s">
        <v>14</v>
      </c>
      <c r="F68" s="8" t="s">
        <v>107</v>
      </c>
      <c r="G68" s="4">
        <v>303616.72440000001</v>
      </c>
      <c r="H68" s="4">
        <v>605709.81129999994</v>
      </c>
      <c r="I68">
        <v>0.1447</v>
      </c>
      <c r="J68">
        <v>0.15190000000000001</v>
      </c>
      <c r="K68">
        <v>1.61E-2</v>
      </c>
      <c r="L68">
        <v>1.4E-2</v>
      </c>
      <c r="M68">
        <f t="shared" ref="M68:M74" si="5">I68*$G68/1000</f>
        <v>43.933340020679999</v>
      </c>
      <c r="N68">
        <f t="shared" ref="N68:N74" si="6">J68*$G68/1000</f>
        <v>46.119380436360004</v>
      </c>
      <c r="O68">
        <f t="shared" ref="O68:O74" si="7">K68*$G68/1000</f>
        <v>4.8882292628400004</v>
      </c>
      <c r="P68">
        <f t="shared" ref="P68:P74" si="8">L68*$G68/1000</f>
        <v>4.2506341416000009</v>
      </c>
    </row>
    <row r="69" spans="1:20">
      <c r="A69" s="4" t="s">
        <v>105</v>
      </c>
      <c r="B69" s="4" t="s">
        <v>95</v>
      </c>
      <c r="C69" s="4">
        <v>8</v>
      </c>
      <c r="D69" s="4">
        <v>3</v>
      </c>
      <c r="E69" s="9" t="s">
        <v>131</v>
      </c>
      <c r="F69" t="s">
        <v>131</v>
      </c>
      <c r="G69" s="4">
        <v>868098.34349999996</v>
      </c>
      <c r="H69" s="4">
        <v>1098913.537</v>
      </c>
      <c r="I69">
        <v>0.1426</v>
      </c>
      <c r="J69">
        <v>0.13919999999999999</v>
      </c>
      <c r="K69">
        <v>1.49E-2</v>
      </c>
      <c r="L69">
        <v>2.41E-2</v>
      </c>
      <c r="M69">
        <f t="shared" si="5"/>
        <v>123.7908237831</v>
      </c>
      <c r="N69">
        <f t="shared" si="6"/>
        <v>120.83928941519999</v>
      </c>
      <c r="O69">
        <f t="shared" si="7"/>
        <v>12.93466531815</v>
      </c>
      <c r="P69">
        <f t="shared" si="8"/>
        <v>20.921170078349999</v>
      </c>
    </row>
    <row r="70" spans="1:20">
      <c r="A70" s="4" t="s">
        <v>105</v>
      </c>
      <c r="B70" s="4" t="s">
        <v>95</v>
      </c>
      <c r="C70" s="4">
        <v>8</v>
      </c>
      <c r="D70" s="4">
        <v>4</v>
      </c>
      <c r="E70" s="9" t="s">
        <v>118</v>
      </c>
      <c r="F70" t="s">
        <v>118</v>
      </c>
      <c r="G70" s="4">
        <v>660637.96990000003</v>
      </c>
      <c r="H70" s="4">
        <v>913778.57380000001</v>
      </c>
      <c r="I70">
        <v>0.14430000000000001</v>
      </c>
      <c r="J70">
        <v>0.1449</v>
      </c>
      <c r="K70">
        <v>1.4800000000000001E-2</v>
      </c>
      <c r="L70">
        <v>2.41E-2</v>
      </c>
      <c r="M70">
        <f t="shared" si="5"/>
        <v>95.330059056570008</v>
      </c>
      <c r="N70">
        <f t="shared" si="6"/>
        <v>95.726441838509999</v>
      </c>
      <c r="O70">
        <f t="shared" si="7"/>
        <v>9.7774419545200022</v>
      </c>
      <c r="P70">
        <f t="shared" si="8"/>
        <v>15.921375074589999</v>
      </c>
      <c r="Q70">
        <f>SUM(M67:M70)</f>
        <v>421.05356786540995</v>
      </c>
      <c r="R70">
        <f>SUM(N67:N70)</f>
        <v>424.76595527448001</v>
      </c>
      <c r="S70">
        <f>SUM(O67:O70)</f>
        <v>45.921730158369996</v>
      </c>
      <c r="T70">
        <f>SUM(P67:P70)</f>
        <v>50.253876105969994</v>
      </c>
    </row>
    <row r="71" spans="1:20">
      <c r="A71" s="4" t="s">
        <v>105</v>
      </c>
      <c r="B71" s="4" t="s">
        <v>95</v>
      </c>
      <c r="C71" s="4">
        <v>9</v>
      </c>
      <c r="D71" s="4">
        <v>1</v>
      </c>
      <c r="E71" s="9" t="s">
        <v>115</v>
      </c>
      <c r="F71" t="s">
        <v>115</v>
      </c>
      <c r="G71" s="4">
        <v>328134.03649999999</v>
      </c>
      <c r="H71" s="4">
        <v>322605.36310000002</v>
      </c>
      <c r="I71">
        <v>0.25559999999999999</v>
      </c>
      <c r="J71">
        <v>0.2029</v>
      </c>
      <c r="K71">
        <v>3.5799999999999998E-2</v>
      </c>
      <c r="L71">
        <v>2.7E-2</v>
      </c>
      <c r="M71">
        <f t="shared" si="5"/>
        <v>83.871059729399988</v>
      </c>
      <c r="N71">
        <f t="shared" si="6"/>
        <v>66.578396005849996</v>
      </c>
      <c r="O71">
        <f t="shared" si="7"/>
        <v>11.747198506699998</v>
      </c>
      <c r="P71">
        <f t="shared" si="8"/>
        <v>8.8596189854999992</v>
      </c>
    </row>
    <row r="72" spans="1:20">
      <c r="A72" s="4" t="s">
        <v>105</v>
      </c>
      <c r="B72" s="4" t="s">
        <v>95</v>
      </c>
      <c r="C72" s="4">
        <v>9</v>
      </c>
      <c r="D72" s="4">
        <v>2</v>
      </c>
      <c r="E72" s="9" t="s">
        <v>14</v>
      </c>
      <c r="F72" s="8" t="s">
        <v>21</v>
      </c>
      <c r="G72" s="4">
        <v>714191.47730000003</v>
      </c>
      <c r="H72" s="4">
        <v>736563.35259999998</v>
      </c>
      <c r="I72">
        <v>0.1489</v>
      </c>
      <c r="J72">
        <v>0.19390000000000002</v>
      </c>
      <c r="K72">
        <v>1.44E-2</v>
      </c>
      <c r="L72">
        <v>2.7E-2</v>
      </c>
      <c r="M72">
        <f t="shared" si="5"/>
        <v>106.34311096997</v>
      </c>
      <c r="N72">
        <f t="shared" si="6"/>
        <v>138.48172744847002</v>
      </c>
      <c r="O72">
        <f t="shared" si="7"/>
        <v>10.284357273119999</v>
      </c>
      <c r="P72">
        <f t="shared" si="8"/>
        <v>19.283169887100001</v>
      </c>
    </row>
    <row r="73" spans="1:20">
      <c r="A73" s="4" t="s">
        <v>105</v>
      </c>
      <c r="B73" s="4" t="s">
        <v>95</v>
      </c>
      <c r="C73" s="4">
        <v>9</v>
      </c>
      <c r="D73" s="4">
        <v>3</v>
      </c>
      <c r="E73" s="9" t="s">
        <v>131</v>
      </c>
      <c r="F73" t="s">
        <v>131</v>
      </c>
      <c r="G73" s="4">
        <v>788922.35069999995</v>
      </c>
      <c r="H73" s="4">
        <v>732564.62120000005</v>
      </c>
      <c r="I73">
        <v>0.1694</v>
      </c>
      <c r="J73">
        <v>0.1618</v>
      </c>
      <c r="K73">
        <v>1.3599999999999999E-2</v>
      </c>
      <c r="L73">
        <v>2.4199999999999999E-2</v>
      </c>
      <c r="M73">
        <f t="shared" si="5"/>
        <v>133.64344620858</v>
      </c>
      <c r="N73">
        <f t="shared" si="6"/>
        <v>127.64763634325999</v>
      </c>
      <c r="O73">
        <f t="shared" si="7"/>
        <v>10.72934396952</v>
      </c>
      <c r="P73">
        <f t="shared" si="8"/>
        <v>19.091920886939999</v>
      </c>
    </row>
    <row r="74" spans="1:20">
      <c r="A74" s="4" t="s">
        <v>105</v>
      </c>
      <c r="B74" s="4" t="s">
        <v>95</v>
      </c>
      <c r="C74" s="4">
        <v>9</v>
      </c>
      <c r="D74" s="4">
        <v>4</v>
      </c>
      <c r="E74" s="9" t="s">
        <v>118</v>
      </c>
      <c r="F74" t="s">
        <v>118</v>
      </c>
      <c r="G74" s="4">
        <v>1007595.329</v>
      </c>
      <c r="H74" s="4">
        <v>1021258.318</v>
      </c>
      <c r="I74">
        <v>0.15480000000000002</v>
      </c>
      <c r="J74">
        <v>0.17780000000000001</v>
      </c>
      <c r="K74">
        <v>1.1900000000000001E-2</v>
      </c>
      <c r="L74">
        <v>2.7100000000000003E-2</v>
      </c>
      <c r="M74">
        <f t="shared" si="5"/>
        <v>155.97575692920003</v>
      </c>
      <c r="N74">
        <f t="shared" si="6"/>
        <v>179.15044949620003</v>
      </c>
      <c r="O74">
        <f t="shared" si="7"/>
        <v>11.990384415100001</v>
      </c>
      <c r="P74">
        <f t="shared" si="8"/>
        <v>27.305833415900004</v>
      </c>
      <c r="Q74">
        <f>SUM(M71:M74)</f>
        <v>479.83337383715002</v>
      </c>
      <c r="R74">
        <f>SUM(N71:N74)</f>
        <v>511.85820929378008</v>
      </c>
      <c r="S74">
        <f>SUM(O71:O74)</f>
        <v>44.751284164440001</v>
      </c>
      <c r="T74">
        <f>SUM(P71:P74)</f>
        <v>74.540543175440007</v>
      </c>
    </row>
    <row r="76" spans="1:20">
      <c r="G76" t="s">
        <v>173</v>
      </c>
      <c r="H76">
        <f>G75/1000</f>
        <v>0</v>
      </c>
    </row>
    <row r="77" spans="1:20">
      <c r="H77" t="e">
        <f>G76/1000</f>
        <v>#VALUE!</v>
      </c>
    </row>
    <row r="79" spans="1:20">
      <c r="H79">
        <f>G78/1000</f>
        <v>0</v>
      </c>
    </row>
    <row r="81" spans="7:12">
      <c r="G81" t="s">
        <v>174</v>
      </c>
      <c r="H81">
        <f>G80/1000</f>
        <v>0</v>
      </c>
    </row>
    <row r="82" spans="7:12">
      <c r="H82" t="e">
        <f>G81/1000</f>
        <v>#VALUE!</v>
      </c>
    </row>
    <row r="84" spans="7:12">
      <c r="H84">
        <f>G83/1000</f>
        <v>0</v>
      </c>
    </row>
    <row r="88" spans="7:12">
      <c r="G88" t="s">
        <v>175</v>
      </c>
    </row>
    <row r="89" spans="7:12">
      <c r="G89" t="s">
        <v>176</v>
      </c>
    </row>
    <row r="90" spans="7:12">
      <c r="G90" t="s">
        <v>177</v>
      </c>
      <c r="H90" s="51" t="s">
        <v>178</v>
      </c>
    </row>
    <row r="91" spans="7:12">
      <c r="G91" s="50"/>
      <c r="H91">
        <v>2845994.9029999999</v>
      </c>
      <c r="L91" s="8"/>
    </row>
    <row r="92" spans="7:12">
      <c r="G92" s="50"/>
      <c r="H92">
        <v>2830558.3865999999</v>
      </c>
    </row>
    <row r="93" spans="7:12">
      <c r="G93" s="50"/>
      <c r="H93">
        <v>3134232.0708000003</v>
      </c>
    </row>
    <row r="94" spans="7:12">
      <c r="G94" s="50"/>
      <c r="H94">
        <v>3823508.4275000002</v>
      </c>
      <c r="L94" s="5"/>
    </row>
    <row r="95" spans="7:12">
      <c r="G95" s="50"/>
      <c r="H95">
        <v>3397845.4565000003</v>
      </c>
    </row>
    <row r="96" spans="7:12">
      <c r="G96" s="50"/>
      <c r="H96">
        <v>4093344.4453999996</v>
      </c>
      <c r="L96" s="8"/>
    </row>
    <row r="97" spans="7:12">
      <c r="H97">
        <v>2306069.1917000003</v>
      </c>
    </row>
    <row r="98" spans="7:12">
      <c r="H98">
        <v>2739352.7220999999</v>
      </c>
    </row>
    <row r="99" spans="7:12">
      <c r="H99">
        <v>2838843.1935000001</v>
      </c>
      <c r="L99" s="5"/>
    </row>
    <row r="101" spans="7:12">
      <c r="L101" s="8"/>
    </row>
    <row r="103" spans="7:12">
      <c r="G103" t="s">
        <v>175</v>
      </c>
    </row>
    <row r="104" spans="7:12">
      <c r="G104" t="s">
        <v>176</v>
      </c>
      <c r="L104" s="5"/>
    </row>
    <row r="105" spans="7:12">
      <c r="G105" t="s">
        <v>177</v>
      </c>
      <c r="H105" s="51" t="s">
        <v>178</v>
      </c>
    </row>
    <row r="106" spans="7:12">
      <c r="G106" s="50"/>
      <c r="H106">
        <v>3860350.9795999997</v>
      </c>
      <c r="L106" s="8"/>
    </row>
    <row r="107" spans="7:12">
      <c r="G107" s="50"/>
      <c r="H107">
        <v>4009490.1056000004</v>
      </c>
    </row>
    <row r="108" spans="7:12">
      <c r="G108" s="50"/>
      <c r="H108">
        <v>3617654.5954</v>
      </c>
    </row>
    <row r="109" spans="7:12">
      <c r="G109" s="50"/>
      <c r="H109">
        <v>5047243.5855</v>
      </c>
    </row>
    <row r="110" spans="7:12">
      <c r="G110" s="50"/>
      <c r="H110">
        <v>4006147.2021000003</v>
      </c>
    </row>
    <row r="111" spans="7:12">
      <c r="G111" s="50"/>
      <c r="H111">
        <v>4787076.7195999995</v>
      </c>
    </row>
    <row r="112" spans="7:12">
      <c r="H112">
        <v>3806751.5375000001</v>
      </c>
    </row>
    <row r="113" spans="8:8">
      <c r="H113">
        <v>3940393.3320999998</v>
      </c>
    </row>
    <row r="114" spans="8:8">
      <c r="H114">
        <v>2812991.6549</v>
      </c>
    </row>
  </sheetData>
  <sortState ref="A2:K73">
    <sortCondition ref="B3:B73"/>
    <sortCondition ref="C3:C73"/>
    <sortCondition ref="D3:D73"/>
  </sortState>
  <mergeCells count="3">
    <mergeCell ref="I1:L1"/>
    <mergeCell ref="M1:P1"/>
    <mergeCell ref="Q1:T1"/>
  </mergeCells>
  <phoneticPr fontId="6" type="noConversion"/>
  <pageMargins left="0.75" right="0.75" top="1" bottom="1" header="0.5" footer="0.5"/>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dimension ref="A1:I25"/>
  <sheetViews>
    <sheetView workbookViewId="0">
      <selection activeCell="I5" sqref="I5"/>
    </sheetView>
  </sheetViews>
  <sheetFormatPr baseColWidth="10" defaultRowHeight="13"/>
  <cols>
    <col min="1" max="1" width="4.140625" customWidth="1"/>
    <col min="2" max="2" width="3.28515625" customWidth="1"/>
    <col min="3" max="3" width="20.28515625" customWidth="1"/>
    <col min="4" max="4" width="14.28515625" customWidth="1"/>
    <col min="5" max="5" width="8.42578125" customWidth="1"/>
    <col min="6" max="6" width="25.5703125" customWidth="1"/>
  </cols>
  <sheetData>
    <row r="1" spans="1:9">
      <c r="A1" s="91" t="s">
        <v>289</v>
      </c>
      <c r="B1" s="92" t="s">
        <v>174</v>
      </c>
      <c r="C1" s="92" t="s">
        <v>290</v>
      </c>
      <c r="D1" s="92" t="s">
        <v>291</v>
      </c>
      <c r="E1" s="92" t="s">
        <v>292</v>
      </c>
      <c r="F1" s="93" t="s">
        <v>293</v>
      </c>
    </row>
    <row r="2" spans="1:9">
      <c r="A2" s="94" t="s">
        <v>294</v>
      </c>
      <c r="B2" s="95">
        <v>1</v>
      </c>
      <c r="C2" s="95">
        <v>2</v>
      </c>
      <c r="D2" s="96" t="s">
        <v>295</v>
      </c>
      <c r="E2" s="96" t="s">
        <v>295</v>
      </c>
      <c r="F2" s="97" t="s">
        <v>296</v>
      </c>
      <c r="H2" s="98"/>
      <c r="I2" t="s">
        <v>297</v>
      </c>
    </row>
    <row r="3" spans="1:9">
      <c r="A3" s="99" t="s">
        <v>298</v>
      </c>
      <c r="B3" s="10">
        <v>1</v>
      </c>
      <c r="C3" s="100">
        <v>2</v>
      </c>
      <c r="D3" s="101" t="s">
        <v>299</v>
      </c>
      <c r="E3" s="101" t="s">
        <v>299</v>
      </c>
      <c r="F3" s="102" t="s">
        <v>300</v>
      </c>
      <c r="H3" s="103"/>
      <c r="I3" t="s">
        <v>301</v>
      </c>
    </row>
    <row r="4" spans="1:9">
      <c r="A4" s="99" t="s">
        <v>294</v>
      </c>
      <c r="B4" s="10">
        <v>1</v>
      </c>
      <c r="C4" s="100">
        <v>2</v>
      </c>
      <c r="D4" s="101" t="s">
        <v>149</v>
      </c>
      <c r="E4" s="100" t="s">
        <v>302</v>
      </c>
      <c r="F4" s="102" t="s">
        <v>303</v>
      </c>
      <c r="I4" t="s">
        <v>277</v>
      </c>
    </row>
    <row r="5" spans="1:9">
      <c r="A5" s="99" t="s">
        <v>294</v>
      </c>
      <c r="B5" s="10">
        <v>1</v>
      </c>
      <c r="C5" s="100">
        <v>2</v>
      </c>
      <c r="D5" s="100" t="s">
        <v>158</v>
      </c>
      <c r="E5" s="100" t="s">
        <v>304</v>
      </c>
      <c r="F5" s="102" t="s">
        <v>305</v>
      </c>
    </row>
    <row r="6" spans="1:9">
      <c r="A6" s="104" t="s">
        <v>294</v>
      </c>
      <c r="B6" s="105">
        <v>1</v>
      </c>
      <c r="C6" s="105">
        <v>1</v>
      </c>
      <c r="D6" s="105" t="s">
        <v>242</v>
      </c>
      <c r="E6" s="105"/>
      <c r="F6" s="106"/>
    </row>
    <row r="7" spans="1:9">
      <c r="A7" s="94" t="s">
        <v>243</v>
      </c>
      <c r="B7" s="95">
        <v>2</v>
      </c>
      <c r="C7" s="95">
        <v>2</v>
      </c>
      <c r="D7" s="95" t="s">
        <v>129</v>
      </c>
      <c r="E7" s="96" t="s">
        <v>244</v>
      </c>
      <c r="F7" s="107" t="s">
        <v>245</v>
      </c>
    </row>
    <row r="8" spans="1:9">
      <c r="A8" s="99" t="s">
        <v>294</v>
      </c>
      <c r="B8" s="10">
        <v>2</v>
      </c>
      <c r="C8" s="100">
        <v>2</v>
      </c>
      <c r="D8" s="100" t="s">
        <v>64</v>
      </c>
      <c r="E8" s="101" t="s">
        <v>246</v>
      </c>
      <c r="F8" s="102" t="s">
        <v>247</v>
      </c>
    </row>
    <row r="9" spans="1:9">
      <c r="A9" s="99" t="s">
        <v>294</v>
      </c>
      <c r="B9" s="10">
        <v>2</v>
      </c>
      <c r="C9" s="100">
        <v>2</v>
      </c>
      <c r="D9" s="100" t="s">
        <v>65</v>
      </c>
      <c r="E9" s="101" t="s">
        <v>248</v>
      </c>
      <c r="F9" s="102" t="s">
        <v>249</v>
      </c>
    </row>
    <row r="10" spans="1:9">
      <c r="A10" s="99" t="s">
        <v>250</v>
      </c>
      <c r="B10" s="10">
        <v>2</v>
      </c>
      <c r="C10" s="100">
        <v>1</v>
      </c>
      <c r="D10" s="100" t="s">
        <v>66</v>
      </c>
      <c r="E10" s="100" t="s">
        <v>251</v>
      </c>
      <c r="F10" s="102" t="s">
        <v>252</v>
      </c>
    </row>
    <row r="11" spans="1:9">
      <c r="A11" s="104" t="s">
        <v>253</v>
      </c>
      <c r="B11" s="105">
        <v>2</v>
      </c>
      <c r="C11" s="108">
        <v>1</v>
      </c>
      <c r="D11" s="108" t="s">
        <v>67</v>
      </c>
      <c r="E11" s="108" t="s">
        <v>254</v>
      </c>
      <c r="F11" s="109" t="s">
        <v>255</v>
      </c>
    </row>
    <row r="12" spans="1:9">
      <c r="A12" s="94" t="s">
        <v>256</v>
      </c>
      <c r="B12" s="95">
        <v>3</v>
      </c>
      <c r="C12" s="95">
        <v>1</v>
      </c>
      <c r="D12" s="95" t="s">
        <v>129</v>
      </c>
      <c r="E12" s="95" t="s">
        <v>257</v>
      </c>
      <c r="F12" s="107" t="s">
        <v>258</v>
      </c>
    </row>
    <row r="13" spans="1:9">
      <c r="A13" s="99" t="s">
        <v>259</v>
      </c>
      <c r="B13" s="10">
        <v>3</v>
      </c>
      <c r="C13" s="110">
        <v>2</v>
      </c>
      <c r="D13" s="110" t="s">
        <v>64</v>
      </c>
      <c r="E13" s="111" t="s">
        <v>260</v>
      </c>
      <c r="F13" s="112" t="s">
        <v>261</v>
      </c>
    </row>
    <row r="14" spans="1:9">
      <c r="A14" s="99" t="s">
        <v>262</v>
      </c>
      <c r="B14" s="10">
        <v>3</v>
      </c>
      <c r="C14" s="110">
        <v>2</v>
      </c>
      <c r="D14" s="110" t="s">
        <v>65</v>
      </c>
      <c r="E14" s="110" t="s">
        <v>263</v>
      </c>
      <c r="F14" s="112" t="s">
        <v>264</v>
      </c>
    </row>
    <row r="15" spans="1:9">
      <c r="A15" s="104" t="s">
        <v>294</v>
      </c>
      <c r="B15" s="105">
        <v>3</v>
      </c>
      <c r="C15" s="105">
        <v>2</v>
      </c>
      <c r="D15" s="105" t="s">
        <v>66</v>
      </c>
      <c r="E15" s="105"/>
      <c r="F15" s="106"/>
    </row>
    <row r="16" spans="1:9">
      <c r="A16" s="94" t="s">
        <v>265</v>
      </c>
      <c r="B16" s="95">
        <v>1</v>
      </c>
      <c r="C16" s="95">
        <v>4</v>
      </c>
      <c r="D16" s="95" t="s">
        <v>129</v>
      </c>
      <c r="E16" s="96" t="s">
        <v>142</v>
      </c>
      <c r="F16" s="107" t="s">
        <v>266</v>
      </c>
    </row>
    <row r="17" spans="1:6">
      <c r="A17" s="99" t="s">
        <v>265</v>
      </c>
      <c r="B17" s="10">
        <v>1</v>
      </c>
      <c r="C17" s="10">
        <v>4</v>
      </c>
      <c r="D17" s="10" t="s">
        <v>64</v>
      </c>
      <c r="E17" s="17" t="s">
        <v>217</v>
      </c>
      <c r="F17" s="113" t="s">
        <v>267</v>
      </c>
    </row>
    <row r="18" spans="1:6">
      <c r="A18" s="99" t="s">
        <v>265</v>
      </c>
      <c r="B18" s="10">
        <v>1</v>
      </c>
      <c r="C18" s="10">
        <v>3</v>
      </c>
      <c r="D18" s="10" t="s">
        <v>65</v>
      </c>
      <c r="E18" s="17" t="s">
        <v>149</v>
      </c>
      <c r="F18" s="113" t="s">
        <v>268</v>
      </c>
    </row>
    <row r="19" spans="1:6">
      <c r="A19" s="99" t="s">
        <v>265</v>
      </c>
      <c r="B19" s="10">
        <v>1</v>
      </c>
      <c r="C19" s="100">
        <v>1</v>
      </c>
      <c r="D19" s="100" t="s">
        <v>66</v>
      </c>
      <c r="E19" s="100" t="s">
        <v>269</v>
      </c>
      <c r="F19" s="102" t="s">
        <v>270</v>
      </c>
    </row>
    <row r="20" spans="1:6">
      <c r="A20" s="104" t="s">
        <v>265</v>
      </c>
      <c r="B20" s="105">
        <v>1</v>
      </c>
      <c r="C20" s="114">
        <v>1</v>
      </c>
      <c r="D20" s="114" t="s">
        <v>67</v>
      </c>
      <c r="E20" s="114" t="s">
        <v>302</v>
      </c>
      <c r="F20" s="115" t="s">
        <v>271</v>
      </c>
    </row>
    <row r="21" spans="1:6">
      <c r="A21" s="94" t="s">
        <v>265</v>
      </c>
      <c r="B21" s="95">
        <v>2</v>
      </c>
      <c r="C21" s="95">
        <v>2</v>
      </c>
      <c r="D21" s="95" t="s">
        <v>129</v>
      </c>
      <c r="E21" s="96" t="s">
        <v>142</v>
      </c>
      <c r="F21" s="107" t="s">
        <v>272</v>
      </c>
    </row>
    <row r="22" spans="1:6">
      <c r="A22" s="99" t="s">
        <v>265</v>
      </c>
      <c r="B22" s="10">
        <v>2</v>
      </c>
      <c r="C22" s="10">
        <v>2</v>
      </c>
      <c r="D22" s="10" t="s">
        <v>64</v>
      </c>
      <c r="E22" s="17" t="s">
        <v>217</v>
      </c>
      <c r="F22" s="113" t="s">
        <v>273</v>
      </c>
    </row>
    <row r="23" spans="1:6">
      <c r="A23" s="99" t="s">
        <v>265</v>
      </c>
      <c r="B23" s="10">
        <v>2</v>
      </c>
      <c r="C23" s="110">
        <v>2</v>
      </c>
      <c r="D23" s="110" t="s">
        <v>65</v>
      </c>
      <c r="E23" s="116" t="s">
        <v>149</v>
      </c>
      <c r="F23" s="112" t="s">
        <v>274</v>
      </c>
    </row>
    <row r="24" spans="1:6">
      <c r="A24" s="99" t="s">
        <v>265</v>
      </c>
      <c r="B24" s="10">
        <v>2</v>
      </c>
      <c r="C24" s="110">
        <v>2</v>
      </c>
      <c r="D24" s="110" t="s">
        <v>66</v>
      </c>
      <c r="E24" s="110" t="s">
        <v>302</v>
      </c>
      <c r="F24" s="112" t="s">
        <v>275</v>
      </c>
    </row>
    <row r="25" spans="1:6">
      <c r="A25" s="104" t="s">
        <v>265</v>
      </c>
      <c r="B25" s="105">
        <v>2</v>
      </c>
      <c r="C25" s="105">
        <v>2</v>
      </c>
      <c r="D25" s="105" t="s">
        <v>67</v>
      </c>
      <c r="E25" s="105" t="s">
        <v>304</v>
      </c>
      <c r="F25" s="106" t="s">
        <v>276</v>
      </c>
    </row>
  </sheetData>
  <phoneticPr fontId="6" type="noConversion"/>
  <pageMargins left="0.75" right="0.75" top="1" bottom="1" header="0.5" footer="0.5"/>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Metadata</vt:lpstr>
      <vt:lpstr>NH and NY</vt:lpstr>
      <vt:lpstr>%C&amp;N (NH and NY)</vt:lpstr>
      <vt:lpstr>CA (mass,cations)</vt:lpstr>
      <vt:lpstr>NV (mass,cations)</vt:lpstr>
      <vt:lpstr>NH pit core depth comps.</vt:lpstr>
    </vt:vector>
  </TitlesOfParts>
  <Company>SUNY ESF</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Carrie Rose Levine</dc:creator>
  <cp:lastModifiedBy>Carrie Rose Levine</cp:lastModifiedBy>
  <dcterms:created xsi:type="dcterms:W3CDTF">2011-03-28T19:05:38Z</dcterms:created>
  <dcterms:modified xsi:type="dcterms:W3CDTF">2012-11-12T20:05:23Z</dcterms:modified>
</cp:coreProperties>
</file>