
<file path=[Content_Types].xml><?xml version="1.0" encoding="utf-8"?>
<Types xmlns="http://schemas.openxmlformats.org/package/2006/content-type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autoCompressPictures="0"/>
  <bookViews>
    <workbookView xWindow="0" yWindow="0" windowWidth="20490" windowHeight="7530" tabRatio="755" activeTab="5"/>
  </bookViews>
  <sheets>
    <sheet name="Introduction" sheetId="1" r:id="rId1"/>
    <sheet name="Approach" sheetId="6" r:id="rId2"/>
    <sheet name="MeassurementError" sheetId="11" r:id="rId3"/>
    <sheet name="Biomass Data" sheetId="3" r:id="rId4"/>
    <sheet name="Inventory Data" sheetId="4" r:id="rId5"/>
    <sheet name="Biomass Calculations" sheetId="8" r:id="rId6"/>
    <sheet name="Iterations" sheetId="10" r:id="rId7"/>
  </sheets>
  <definedNames>
    <definedName name="_xlnm._FilterDatabase" localSheetId="4" hidden="1">'Inventory Data'!$A$4:$B$705</definedName>
    <definedName name="Z_E1D91F78_0D13_4A44_AB1F_A8700F59FF6A_.wvu.FilterData" localSheetId="4" hidden="1">'Inventory Data'!$A$4:$B$705</definedName>
  </definedNames>
  <calcPr calcId="145621"/>
  <customWorkbookViews>
    <customWorkbookView name="pegar" guid="{E1D91F78-0D13-4A44-AB1F-A8700F59FF6A}" maximized="1" windowWidth="1676" windowHeight="804" activeSheetId="10"/>
  </customWorkbookViews>
  <extLst>
    <ext xmlns:mx="http://schemas.microsoft.com/office/mac/excel/2008/main" uri="{7523E5D3-25F3-A5E0-1632-64F254C22452}">
      <mx:ArchID Flags="2"/>
    </ext>
  </extLst>
</workbook>
</file>

<file path=xl/calcChain.xml><?xml version="1.0" encoding="utf-8"?>
<calcChain xmlns="http://schemas.openxmlformats.org/spreadsheetml/2006/main">
  <c r="A7" i="8" l="1"/>
  <c r="F3" i="11" l="1"/>
  <c r="C70" i="11"/>
  <c r="C69" i="11"/>
  <c r="C68" i="11"/>
  <c r="C67" i="11"/>
  <c r="C66" i="11"/>
  <c r="C65" i="11"/>
  <c r="C64" i="11"/>
  <c r="C63" i="11"/>
  <c r="C62" i="11"/>
  <c r="C61" i="11"/>
  <c r="C60" i="11"/>
  <c r="C59" i="11"/>
  <c r="C58" i="11"/>
  <c r="C57" i="11"/>
  <c r="C56" i="11"/>
  <c r="C55" i="11"/>
  <c r="C54" i="11"/>
  <c r="C53" i="11"/>
  <c r="C52" i="11"/>
  <c r="C51" i="11"/>
  <c r="C50" i="11"/>
  <c r="C49" i="11"/>
  <c r="C48" i="11"/>
  <c r="C47" i="11"/>
  <c r="C46" i="11"/>
  <c r="C45" i="11"/>
  <c r="C44" i="11"/>
  <c r="C43" i="11"/>
  <c r="C42" i="11"/>
  <c r="C41" i="11"/>
  <c r="C40" i="11"/>
  <c r="C39" i="11"/>
  <c r="C38" i="11"/>
  <c r="C37" i="11"/>
  <c r="C36" i="11"/>
  <c r="C35" i="11"/>
  <c r="C34" i="11"/>
  <c r="C33" i="11"/>
  <c r="C32" i="11"/>
  <c r="C31" i="11"/>
  <c r="C30" i="11"/>
  <c r="C29" i="11"/>
  <c r="C28" i="11"/>
  <c r="C27" i="11"/>
  <c r="C26" i="11"/>
  <c r="C25" i="11"/>
  <c r="C24" i="11"/>
  <c r="C23" i="11"/>
  <c r="C22" i="11"/>
  <c r="C21" i="11"/>
  <c r="C20" i="11"/>
  <c r="C19" i="11"/>
  <c r="C18" i="11"/>
  <c r="C17" i="11"/>
  <c r="C16" i="11"/>
  <c r="C15" i="11"/>
  <c r="C14" i="11"/>
  <c r="C13" i="11"/>
  <c r="C12" i="11"/>
  <c r="C11" i="11"/>
  <c r="C10" i="11"/>
  <c r="C9" i="11"/>
  <c r="C8" i="11"/>
  <c r="C7" i="11"/>
  <c r="C6" i="11"/>
  <c r="C5" i="11"/>
  <c r="C4" i="11"/>
  <c r="C3" i="11"/>
  <c r="B63" i="3"/>
  <c r="E63" i="3"/>
  <c r="G63" i="3"/>
  <c r="H63" i="3"/>
  <c r="G15" i="3"/>
  <c r="D16" i="3"/>
  <c r="D17" i="3"/>
  <c r="D18" i="3"/>
  <c r="D19" i="3"/>
  <c r="D20" i="3"/>
  <c r="D21" i="3"/>
  <c r="D22" i="3"/>
  <c r="D23" i="3"/>
  <c r="D24" i="3"/>
  <c r="D25" i="3"/>
  <c r="D26" i="3"/>
  <c r="D27" i="3"/>
  <c r="D28" i="3"/>
  <c r="D29" i="3"/>
  <c r="D30" i="3"/>
  <c r="D31" i="3"/>
  <c r="D32" i="3"/>
  <c r="D33" i="3"/>
  <c r="D34" i="3"/>
  <c r="D35" i="3"/>
  <c r="D36" i="3"/>
  <c r="D37" i="3"/>
  <c r="D38" i="3"/>
  <c r="D39" i="3"/>
  <c r="D40" i="3"/>
  <c r="D41" i="3"/>
  <c r="D42" i="3"/>
  <c r="D43" i="3"/>
  <c r="D44" i="3"/>
  <c r="D45" i="3"/>
  <c r="D46" i="3"/>
  <c r="D47" i="3"/>
  <c r="D48" i="3"/>
  <c r="D49" i="3"/>
  <c r="D50" i="3"/>
  <c r="D51" i="3"/>
  <c r="D52" i="3"/>
  <c r="D53" i="3"/>
  <c r="D54" i="3"/>
  <c r="D55" i="3"/>
  <c r="D56" i="3"/>
  <c r="D57" i="3"/>
  <c r="D58" i="3"/>
  <c r="D59" i="3"/>
  <c r="D60" i="3"/>
  <c r="D61" i="3"/>
  <c r="D62" i="3"/>
  <c r="D15" i="3"/>
  <c r="C56" i="8"/>
  <c r="D56" i="8"/>
  <c r="G16" i="3"/>
  <c r="G17" i="3"/>
  <c r="G18" i="3"/>
  <c r="G19" i="3"/>
  <c r="G20" i="3"/>
  <c r="G21" i="3"/>
  <c r="G22" i="3"/>
  <c r="G23" i="3"/>
  <c r="G24" i="3"/>
  <c r="G25" i="3"/>
  <c r="G26" i="3"/>
  <c r="G27" i="3"/>
  <c r="G28" i="3"/>
  <c r="G29" i="3"/>
  <c r="G30" i="3"/>
  <c r="G31" i="3"/>
  <c r="G32" i="3"/>
  <c r="G33" i="3"/>
  <c r="G34" i="3"/>
  <c r="G35" i="3"/>
  <c r="G36" i="3"/>
  <c r="G37" i="3"/>
  <c r="G38" i="3"/>
  <c r="G39" i="3"/>
  <c r="G40" i="3"/>
  <c r="G41" i="3"/>
  <c r="G42" i="3"/>
  <c r="G43" i="3"/>
  <c r="G44" i="3"/>
  <c r="G45" i="3"/>
  <c r="G46" i="3"/>
  <c r="G47" i="3"/>
  <c r="G48" i="3"/>
  <c r="G49" i="3"/>
  <c r="G50" i="3"/>
  <c r="G51" i="3"/>
  <c r="G52" i="3"/>
  <c r="G53" i="3"/>
  <c r="G54" i="3"/>
  <c r="G55" i="3"/>
  <c r="G56" i="3"/>
  <c r="G57" i="3"/>
  <c r="G58" i="3"/>
  <c r="G59" i="3"/>
  <c r="G60" i="3"/>
  <c r="G61" i="3"/>
  <c r="G62" i="3"/>
  <c r="B10" i="3"/>
  <c r="A15" i="8"/>
  <c r="B11" i="3"/>
  <c r="A17" i="8"/>
  <c r="H15" i="3"/>
  <c r="H16" i="3"/>
  <c r="H17" i="3"/>
  <c r="H18" i="3"/>
  <c r="H19" i="3"/>
  <c r="H20" i="3"/>
  <c r="H21" i="3"/>
  <c r="H22" i="3"/>
  <c r="H23" i="3"/>
  <c r="H24" i="3"/>
  <c r="H25" i="3"/>
  <c r="H26" i="3"/>
  <c r="H27" i="3"/>
  <c r="H28" i="3"/>
  <c r="H29" i="3"/>
  <c r="H30" i="3"/>
  <c r="H31" i="3"/>
  <c r="H32" i="3"/>
  <c r="H33" i="3"/>
  <c r="H34" i="3"/>
  <c r="H35" i="3"/>
  <c r="H36" i="3"/>
  <c r="H37" i="3"/>
  <c r="H38" i="3"/>
  <c r="H39" i="3"/>
  <c r="H40" i="3"/>
  <c r="H41" i="3"/>
  <c r="H42" i="3"/>
  <c r="H43" i="3"/>
  <c r="H44" i="3"/>
  <c r="H45" i="3"/>
  <c r="H46" i="3"/>
  <c r="H47" i="3"/>
  <c r="H48" i="3"/>
  <c r="H49" i="3"/>
  <c r="H50" i="3"/>
  <c r="H51" i="3"/>
  <c r="H52" i="3"/>
  <c r="H53" i="3"/>
  <c r="H54" i="3"/>
  <c r="H55" i="3"/>
  <c r="H56" i="3"/>
  <c r="H57" i="3"/>
  <c r="H58" i="3"/>
  <c r="H59" i="3"/>
  <c r="H60" i="3"/>
  <c r="H61" i="3"/>
  <c r="H62" i="3"/>
  <c r="B12" i="3"/>
  <c r="A18" i="8"/>
  <c r="E56" i="8"/>
  <c r="A13" i="8"/>
  <c r="A14" i="8"/>
  <c r="K62" i="10"/>
  <c r="K60" i="10"/>
  <c r="K64" i="10"/>
  <c r="J62" i="10"/>
  <c r="J60" i="10"/>
  <c r="J64" i="10"/>
  <c r="I62" i="10"/>
  <c r="I60" i="10"/>
  <c r="I64" i="10"/>
  <c r="H62" i="10"/>
  <c r="H60" i="10"/>
  <c r="H64" i="10"/>
  <c r="G62" i="10"/>
  <c r="G60" i="10"/>
  <c r="G64" i="10"/>
  <c r="F62" i="10"/>
  <c r="F60" i="10"/>
  <c r="F64" i="10"/>
  <c r="E62" i="10"/>
  <c r="E60" i="10"/>
  <c r="E64" i="10"/>
  <c r="D62" i="10"/>
  <c r="D60" i="10"/>
  <c r="D64" i="10"/>
  <c r="C62" i="10"/>
  <c r="C60" i="10"/>
  <c r="C64" i="10"/>
  <c r="B62" i="10"/>
  <c r="B60" i="10"/>
  <c r="B64" i="10"/>
  <c r="K61" i="10"/>
  <c r="J61" i="10"/>
  <c r="I61" i="10"/>
  <c r="H61" i="10"/>
  <c r="G61" i="10"/>
  <c r="F61" i="10"/>
  <c r="E61" i="10"/>
  <c r="D61" i="10"/>
  <c r="C61" i="10"/>
  <c r="C63" i="10"/>
  <c r="B61" i="10"/>
  <c r="B63" i="10"/>
  <c r="K63" i="10"/>
  <c r="J63" i="10"/>
  <c r="I63" i="10"/>
  <c r="H63" i="10"/>
  <c r="G63" i="10"/>
  <c r="F63" i="10"/>
  <c r="E63" i="10"/>
  <c r="D63" i="10"/>
  <c r="F16" i="3"/>
  <c r="F17" i="3"/>
  <c r="F18" i="3"/>
  <c r="F19" i="3"/>
  <c r="F20" i="3"/>
  <c r="F21" i="3"/>
  <c r="F22" i="3"/>
  <c r="F23" i="3"/>
  <c r="F24" i="3"/>
  <c r="F25" i="3"/>
  <c r="F26" i="3"/>
  <c r="F27" i="3"/>
  <c r="F28" i="3"/>
  <c r="F29" i="3"/>
  <c r="F30" i="3"/>
  <c r="F31" i="3"/>
  <c r="F32" i="3"/>
  <c r="F33" i="3"/>
  <c r="F34" i="3"/>
  <c r="F35" i="3"/>
  <c r="F36" i="3"/>
  <c r="F37" i="3"/>
  <c r="F38" i="3"/>
  <c r="F39" i="3"/>
  <c r="F40" i="3"/>
  <c r="F41" i="3"/>
  <c r="F42" i="3"/>
  <c r="F43" i="3"/>
  <c r="F44" i="3"/>
  <c r="F45" i="3"/>
  <c r="F46" i="3"/>
  <c r="F47" i="3"/>
  <c r="F48" i="3"/>
  <c r="F49" i="3"/>
  <c r="F50" i="3"/>
  <c r="F51" i="3"/>
  <c r="F52" i="3"/>
  <c r="F53" i="3"/>
  <c r="F54" i="3"/>
  <c r="F55" i="3"/>
  <c r="F56" i="3"/>
  <c r="F57" i="3"/>
  <c r="F58" i="3"/>
  <c r="F59" i="3"/>
  <c r="F60" i="3"/>
  <c r="F61" i="3"/>
  <c r="F62" i="3"/>
  <c r="F15" i="3"/>
  <c r="E20" i="3"/>
  <c r="E51" i="3"/>
  <c r="E21" i="3"/>
  <c r="E22" i="3"/>
  <c r="E23" i="3"/>
  <c r="E24" i="3"/>
  <c r="E25" i="3"/>
  <c r="E26" i="3"/>
  <c r="E27" i="3"/>
  <c r="E28" i="3"/>
  <c r="E29" i="3"/>
  <c r="E30" i="3"/>
  <c r="E31" i="3"/>
  <c r="E32" i="3"/>
  <c r="E33" i="3"/>
  <c r="E34" i="3"/>
  <c r="E35" i="3"/>
  <c r="E36" i="3"/>
  <c r="E37" i="3"/>
  <c r="E38" i="3"/>
  <c r="E39" i="3"/>
  <c r="E40" i="3"/>
  <c r="E41" i="3"/>
  <c r="E42" i="3"/>
  <c r="E43" i="3"/>
  <c r="E44" i="3"/>
  <c r="E45" i="3"/>
  <c r="E46" i="3"/>
  <c r="E47" i="3"/>
  <c r="E48" i="3"/>
  <c r="E49" i="3"/>
  <c r="E50" i="3"/>
  <c r="E52" i="3"/>
  <c r="E53" i="3"/>
  <c r="E54" i="3"/>
  <c r="E55" i="3"/>
  <c r="E56" i="3"/>
  <c r="E57" i="3"/>
  <c r="E58" i="3"/>
  <c r="E59" i="3"/>
  <c r="E60" i="3"/>
  <c r="E61" i="3"/>
  <c r="E62" i="3"/>
  <c r="E16" i="3"/>
  <c r="E17" i="3"/>
  <c r="E18" i="3"/>
  <c r="E19" i="3"/>
  <c r="E15" i="3"/>
  <c r="C57" i="8"/>
  <c r="D57" i="8"/>
  <c r="C58" i="8"/>
  <c r="D58" i="8"/>
  <c r="E58" i="8" s="1"/>
  <c r="C59" i="8"/>
  <c r="D59" i="8"/>
  <c r="E59" i="8" s="1"/>
  <c r="C60" i="8"/>
  <c r="D60" i="8"/>
  <c r="C61" i="8"/>
  <c r="D61" i="8"/>
  <c r="C62" i="8"/>
  <c r="D62" i="8"/>
  <c r="C63" i="8"/>
  <c r="D63" i="8"/>
  <c r="F63" i="8" s="1"/>
  <c r="C64" i="8"/>
  <c r="D64" i="8"/>
  <c r="C65" i="8"/>
  <c r="D65" i="8"/>
  <c r="E65" i="8" s="1"/>
  <c r="C66" i="8"/>
  <c r="D66" i="8"/>
  <c r="C67" i="8"/>
  <c r="D67" i="8"/>
  <c r="C68" i="8"/>
  <c r="D68" i="8"/>
  <c r="C69" i="8"/>
  <c r="D69" i="8"/>
  <c r="C70" i="8"/>
  <c r="D70" i="8"/>
  <c r="E70" i="8" s="1"/>
  <c r="C71" i="8"/>
  <c r="D71" i="8"/>
  <c r="C72" i="8"/>
  <c r="D72" i="8"/>
  <c r="C73" i="8"/>
  <c r="D73" i="8"/>
  <c r="C74" i="8"/>
  <c r="D74" i="8"/>
  <c r="C75" i="8"/>
  <c r="D75" i="8"/>
  <c r="F75" i="8" s="1"/>
  <c r="C76" i="8"/>
  <c r="D76" i="8"/>
  <c r="C77" i="8"/>
  <c r="D77" i="8"/>
  <c r="C78" i="8"/>
  <c r="D78" i="8"/>
  <c r="E78" i="8" s="1"/>
  <c r="C79" i="8"/>
  <c r="D79" i="8"/>
  <c r="E79" i="8" s="1"/>
  <c r="C80" i="8"/>
  <c r="D80" i="8"/>
  <c r="C81" i="8"/>
  <c r="D81" i="8"/>
  <c r="C82" i="8"/>
  <c r="D82" i="8"/>
  <c r="C83" i="8"/>
  <c r="D83" i="8"/>
  <c r="C84" i="8"/>
  <c r="D84" i="8"/>
  <c r="C85" i="8"/>
  <c r="D85" i="8"/>
  <c r="C86" i="8"/>
  <c r="D86" i="8"/>
  <c r="C87" i="8"/>
  <c r="D87" i="8"/>
  <c r="F87" i="8" s="1"/>
  <c r="C88" i="8"/>
  <c r="D88" i="8"/>
  <c r="E88" i="8" s="1"/>
  <c r="C89" i="8"/>
  <c r="D89" i="8"/>
  <c r="C90" i="8"/>
  <c r="D90" i="8"/>
  <c r="E90" i="8" s="1"/>
  <c r="C91" i="8"/>
  <c r="D91" i="8"/>
  <c r="E91" i="8" s="1"/>
  <c r="C92" i="8"/>
  <c r="D92" i="8"/>
  <c r="C93" i="8"/>
  <c r="D93" i="8"/>
  <c r="C94" i="8"/>
  <c r="D94" i="8"/>
  <c r="C95" i="8"/>
  <c r="D95" i="8"/>
  <c r="F95" i="8" s="1"/>
  <c r="C96" i="8"/>
  <c r="D96" i="8"/>
  <c r="F96" i="8" s="1"/>
  <c r="C97" i="8"/>
  <c r="D97" i="8"/>
  <c r="C98" i="8"/>
  <c r="D98" i="8"/>
  <c r="C99" i="8"/>
  <c r="D99" i="8"/>
  <c r="C100" i="8"/>
  <c r="D100" i="8"/>
  <c r="C101" i="8"/>
  <c r="D101" i="8"/>
  <c r="E101" i="8" s="1"/>
  <c r="C102" i="8"/>
  <c r="D102" i="8"/>
  <c r="C103" i="8"/>
  <c r="D103" i="8"/>
  <c r="E103" i="8" s="1"/>
  <c r="C104" i="8"/>
  <c r="D104" i="8"/>
  <c r="C105" i="8"/>
  <c r="D105" i="8"/>
  <c r="C106" i="8"/>
  <c r="D106" i="8"/>
  <c r="F106" i="8" s="1"/>
  <c r="C107" i="8"/>
  <c r="D107" i="8"/>
  <c r="C108" i="8"/>
  <c r="D108" i="8"/>
  <c r="C109" i="8"/>
  <c r="D109" i="8"/>
  <c r="C110" i="8"/>
  <c r="D110" i="8"/>
  <c r="C111" i="8"/>
  <c r="D111" i="8"/>
  <c r="C112" i="8"/>
  <c r="D112" i="8"/>
  <c r="F112" i="8" s="1"/>
  <c r="C113" i="8"/>
  <c r="D113" i="8"/>
  <c r="C114" i="8"/>
  <c r="D114" i="8"/>
  <c r="C115" i="8"/>
  <c r="D115" i="8"/>
  <c r="E115" i="8" s="1"/>
  <c r="C116" i="8"/>
  <c r="D116" i="8"/>
  <c r="C117" i="8"/>
  <c r="D117" i="8"/>
  <c r="E117" i="8" s="1"/>
  <c r="C118" i="8"/>
  <c r="D118" i="8"/>
  <c r="C119" i="8"/>
  <c r="D119" i="8"/>
  <c r="F119" i="8" s="1"/>
  <c r="C120" i="8"/>
  <c r="D120" i="8"/>
  <c r="C121" i="8"/>
  <c r="D121" i="8"/>
  <c r="C122" i="8"/>
  <c r="D122" i="8"/>
  <c r="C123" i="8"/>
  <c r="D123" i="8"/>
  <c r="C125" i="8"/>
  <c r="D125" i="8"/>
  <c r="F125" i="8" s="1"/>
  <c r="C126" i="8"/>
  <c r="D126" i="8"/>
  <c r="C127" i="8"/>
  <c r="D127" i="8"/>
  <c r="C128" i="8"/>
  <c r="D128" i="8"/>
  <c r="C129" i="8"/>
  <c r="D129" i="8"/>
  <c r="C130" i="8"/>
  <c r="D130" i="8"/>
  <c r="C131" i="8"/>
  <c r="D131" i="8"/>
  <c r="C132" i="8"/>
  <c r="D132" i="8"/>
  <c r="F132" i="8" s="1"/>
  <c r="C133" i="8"/>
  <c r="D133" i="8"/>
  <c r="C134" i="8"/>
  <c r="D134" i="8"/>
  <c r="F134" i="8" s="1"/>
  <c r="C135" i="8"/>
  <c r="D135" i="8"/>
  <c r="C136" i="8"/>
  <c r="D136" i="8"/>
  <c r="C137" i="8"/>
  <c r="D137" i="8"/>
  <c r="C138" i="8"/>
  <c r="D138" i="8"/>
  <c r="C139" i="8"/>
  <c r="D139" i="8"/>
  <c r="C140" i="8"/>
  <c r="D140" i="8"/>
  <c r="C141" i="8"/>
  <c r="D141" i="8"/>
  <c r="C142" i="8"/>
  <c r="D142" i="8"/>
  <c r="C143" i="8"/>
  <c r="D143" i="8"/>
  <c r="E143" i="8" s="1"/>
  <c r="C144" i="8"/>
  <c r="D144" i="8"/>
  <c r="C145" i="8"/>
  <c r="D145" i="8"/>
  <c r="C146" i="8"/>
  <c r="D146" i="8"/>
  <c r="C147" i="8"/>
  <c r="D147" i="8"/>
  <c r="C148" i="8"/>
  <c r="D148" i="8"/>
  <c r="C149" i="8"/>
  <c r="D149" i="8"/>
  <c r="C150" i="8"/>
  <c r="D150" i="8"/>
  <c r="E150" i="8" s="1"/>
  <c r="C151" i="8"/>
  <c r="D151" i="8"/>
  <c r="C152" i="8"/>
  <c r="D152" i="8"/>
  <c r="C153" i="8"/>
  <c r="D153" i="8"/>
  <c r="C154" i="8"/>
  <c r="D154" i="8"/>
  <c r="C155" i="8"/>
  <c r="D155" i="8"/>
  <c r="C156" i="8"/>
  <c r="D156" i="8"/>
  <c r="C157" i="8"/>
  <c r="D157" i="8"/>
  <c r="C158" i="8"/>
  <c r="D158" i="8"/>
  <c r="C159" i="8"/>
  <c r="D159" i="8"/>
  <c r="E159" i="8" s="1"/>
  <c r="C160" i="8"/>
  <c r="D160" i="8"/>
  <c r="C161" i="8"/>
  <c r="D161" i="8"/>
  <c r="C162" i="8"/>
  <c r="D162" i="8"/>
  <c r="C163" i="8"/>
  <c r="D163" i="8"/>
  <c r="E163" i="8" s="1"/>
  <c r="C164" i="8"/>
  <c r="D164" i="8"/>
  <c r="F164" i="8" s="1"/>
  <c r="C165" i="8"/>
  <c r="D165" i="8"/>
  <c r="F165" i="8" s="1"/>
  <c r="C166" i="8"/>
  <c r="D166" i="8"/>
  <c r="C167" i="8"/>
  <c r="D167" i="8"/>
  <c r="F167" i="8" s="1"/>
  <c r="C168" i="8"/>
  <c r="D168" i="8"/>
  <c r="C169" i="8"/>
  <c r="D169" i="8"/>
  <c r="C170" i="8"/>
  <c r="D170" i="8"/>
  <c r="C171" i="8"/>
  <c r="D171" i="8"/>
  <c r="F171" i="8" s="1"/>
  <c r="C172" i="8"/>
  <c r="D172" i="8"/>
  <c r="C173" i="8"/>
  <c r="D173" i="8"/>
  <c r="C174" i="8"/>
  <c r="D174" i="8"/>
  <c r="C175" i="8"/>
  <c r="D175" i="8"/>
  <c r="C176" i="8"/>
  <c r="D176" i="8"/>
  <c r="F176" i="8" s="1"/>
  <c r="C177" i="8"/>
  <c r="D177" i="8"/>
  <c r="C178" i="8"/>
  <c r="D178" i="8"/>
  <c r="C179" i="8"/>
  <c r="D179" i="8"/>
  <c r="E179" i="8" s="1"/>
  <c r="C180" i="8"/>
  <c r="D180" i="8"/>
  <c r="C181" i="8"/>
  <c r="D181" i="8"/>
  <c r="C182" i="8"/>
  <c r="D182" i="8"/>
  <c r="C183" i="8"/>
  <c r="D183" i="8"/>
  <c r="F183" i="8" s="1"/>
  <c r="C184" i="8"/>
  <c r="D184" i="8"/>
  <c r="C185" i="8"/>
  <c r="D185" i="8"/>
  <c r="E185" i="8" s="1"/>
  <c r="C186" i="8"/>
  <c r="D186" i="8"/>
  <c r="C187" i="8"/>
  <c r="D187" i="8"/>
  <c r="C188" i="8"/>
  <c r="D188" i="8"/>
  <c r="C189" i="8"/>
  <c r="D189" i="8"/>
  <c r="C190" i="8"/>
  <c r="D190" i="8"/>
  <c r="C191" i="8"/>
  <c r="D191" i="8"/>
  <c r="F191" i="8" s="1"/>
  <c r="C192" i="8"/>
  <c r="D192" i="8"/>
  <c r="C193" i="8"/>
  <c r="D193" i="8"/>
  <c r="C194" i="8"/>
  <c r="D194" i="8"/>
  <c r="C196" i="8"/>
  <c r="D196" i="8"/>
  <c r="C197" i="8"/>
  <c r="D197" i="8"/>
  <c r="C198" i="8"/>
  <c r="D198" i="8"/>
  <c r="C199" i="8"/>
  <c r="D199" i="8"/>
  <c r="C200" i="8"/>
  <c r="D200" i="8"/>
  <c r="E200" i="8" s="1"/>
  <c r="C201" i="8"/>
  <c r="D201" i="8"/>
  <c r="C202" i="8"/>
  <c r="D202" i="8"/>
  <c r="C203" i="8"/>
  <c r="D203" i="8"/>
  <c r="C204" i="8"/>
  <c r="D204" i="8"/>
  <c r="C205" i="8"/>
  <c r="D205" i="8"/>
  <c r="E205" i="8" s="1"/>
  <c r="C206" i="8"/>
  <c r="D206" i="8"/>
  <c r="F206" i="8" s="1"/>
  <c r="C207" i="8"/>
  <c r="D207" i="8"/>
  <c r="C208" i="8"/>
  <c r="D208" i="8"/>
  <c r="C209" i="8"/>
  <c r="D209" i="8"/>
  <c r="F209" i="8" s="1"/>
  <c r="C210" i="8"/>
  <c r="D210" i="8"/>
  <c r="C211" i="8"/>
  <c r="D211" i="8"/>
  <c r="C212" i="8"/>
  <c r="D212" i="8"/>
  <c r="C213" i="8"/>
  <c r="D213" i="8"/>
  <c r="C214" i="8"/>
  <c r="D214" i="8"/>
  <c r="C215" i="8"/>
  <c r="D215" i="8"/>
  <c r="C216" i="8"/>
  <c r="D216" i="8"/>
  <c r="C217" i="8"/>
  <c r="D217" i="8"/>
  <c r="C218" i="8"/>
  <c r="D218" i="8"/>
  <c r="C219" i="8"/>
  <c r="D219" i="8"/>
  <c r="C220" i="8"/>
  <c r="D220" i="8"/>
  <c r="E220" i="8" s="1"/>
  <c r="C221" i="8"/>
  <c r="D221" i="8"/>
  <c r="C222" i="8"/>
  <c r="D222" i="8"/>
  <c r="C223" i="8"/>
  <c r="D223" i="8"/>
  <c r="C224" i="8"/>
  <c r="D224" i="8"/>
  <c r="F224" i="8" s="1"/>
  <c r="C225" i="8"/>
  <c r="D225" i="8"/>
  <c r="C226" i="8"/>
  <c r="D226" i="8"/>
  <c r="C227" i="8"/>
  <c r="D227" i="8"/>
  <c r="C228" i="8"/>
  <c r="D228" i="8"/>
  <c r="C229" i="8"/>
  <c r="D229" i="8"/>
  <c r="E229" i="8" s="1"/>
  <c r="C230" i="8"/>
  <c r="D230" i="8"/>
  <c r="C231" i="8"/>
  <c r="D231" i="8"/>
  <c r="C232" i="8"/>
  <c r="D232" i="8"/>
  <c r="C233" i="8"/>
  <c r="D233" i="8"/>
  <c r="C234" i="8"/>
  <c r="D234" i="8"/>
  <c r="C235" i="8"/>
  <c r="D235" i="8"/>
  <c r="C236" i="8"/>
  <c r="D236" i="8"/>
  <c r="C237" i="8"/>
  <c r="D237" i="8"/>
  <c r="F237" i="8" s="1"/>
  <c r="C238" i="8"/>
  <c r="D238" i="8"/>
  <c r="C239" i="8"/>
  <c r="D239" i="8"/>
  <c r="C240" i="8"/>
  <c r="D240" i="8"/>
  <c r="E240" i="8" s="1"/>
  <c r="C241" i="8"/>
  <c r="D241" i="8"/>
  <c r="C242" i="8"/>
  <c r="D242" i="8"/>
  <c r="C243" i="8"/>
  <c r="D243" i="8"/>
  <c r="C244" i="8"/>
  <c r="D244" i="8"/>
  <c r="C245" i="8"/>
  <c r="D245" i="8"/>
  <c r="C246" i="8"/>
  <c r="D246" i="8"/>
  <c r="C247" i="8"/>
  <c r="D247" i="8"/>
  <c r="C248" i="8"/>
  <c r="D248" i="8"/>
  <c r="C249" i="8"/>
  <c r="D249" i="8"/>
  <c r="C250" i="8"/>
  <c r="D250" i="8"/>
  <c r="F250" i="8" s="1"/>
  <c r="C251" i="8"/>
  <c r="D251" i="8"/>
  <c r="C252" i="8"/>
  <c r="D252" i="8"/>
  <c r="C253" i="8"/>
  <c r="D253" i="8"/>
  <c r="F253" i="8" s="1"/>
  <c r="C254" i="8"/>
  <c r="D254" i="8"/>
  <c r="C255" i="8"/>
  <c r="D255" i="8"/>
  <c r="C256" i="8"/>
  <c r="D256" i="8"/>
  <c r="E256" i="8" s="1"/>
  <c r="C257" i="8"/>
  <c r="D257" i="8"/>
  <c r="C258" i="8"/>
  <c r="D258" i="8"/>
  <c r="C259" i="8"/>
  <c r="D259" i="8"/>
  <c r="C261" i="8"/>
  <c r="D261" i="8"/>
  <c r="C262" i="8"/>
  <c r="D262" i="8"/>
  <c r="E262" i="8" s="1"/>
  <c r="C263" i="8"/>
  <c r="D263" i="8"/>
  <c r="C264" i="8"/>
  <c r="D264" i="8"/>
  <c r="C265" i="8"/>
  <c r="D265" i="8"/>
  <c r="C266" i="8"/>
  <c r="D266" i="8"/>
  <c r="F266" i="8" s="1"/>
  <c r="C267" i="8"/>
  <c r="D267" i="8"/>
  <c r="C268" i="8"/>
  <c r="D268" i="8"/>
  <c r="C269" i="8"/>
  <c r="D269" i="8"/>
  <c r="F269" i="8" s="1"/>
  <c r="C270" i="8"/>
  <c r="D270" i="8"/>
  <c r="C271" i="8"/>
  <c r="D271" i="8"/>
  <c r="C272" i="8"/>
  <c r="D272" i="8"/>
  <c r="C273" i="8"/>
  <c r="D273" i="8"/>
  <c r="C274" i="8"/>
  <c r="D274" i="8"/>
  <c r="C275" i="8"/>
  <c r="D275" i="8"/>
  <c r="C276" i="8"/>
  <c r="D276" i="8"/>
  <c r="C277" i="8"/>
  <c r="D277" i="8"/>
  <c r="C278" i="8"/>
  <c r="D278" i="8"/>
  <c r="C279" i="8"/>
  <c r="D279" i="8"/>
  <c r="C280" i="8"/>
  <c r="D280" i="8"/>
  <c r="C281" i="8"/>
  <c r="D281" i="8"/>
  <c r="C282" i="8"/>
  <c r="D282" i="8"/>
  <c r="C283" i="8"/>
  <c r="D283" i="8"/>
  <c r="C284" i="8"/>
  <c r="D284" i="8"/>
  <c r="C285" i="8"/>
  <c r="D285" i="8"/>
  <c r="C286" i="8"/>
  <c r="D286" i="8"/>
  <c r="C287" i="8"/>
  <c r="D287" i="8"/>
  <c r="C288" i="8"/>
  <c r="D288" i="8"/>
  <c r="C289" i="8"/>
  <c r="D289" i="8"/>
  <c r="C290" i="8"/>
  <c r="D290" i="8"/>
  <c r="C291" i="8"/>
  <c r="D291" i="8"/>
  <c r="C292" i="8"/>
  <c r="D292" i="8"/>
  <c r="C293" i="8"/>
  <c r="D293" i="8"/>
  <c r="C294" i="8"/>
  <c r="D294" i="8"/>
  <c r="C295" i="8"/>
  <c r="D295" i="8"/>
  <c r="C296" i="8"/>
  <c r="D296" i="8"/>
  <c r="E296" i="8" s="1"/>
  <c r="C297" i="8"/>
  <c r="D297" i="8"/>
  <c r="C298" i="8"/>
  <c r="D298" i="8"/>
  <c r="C299" i="8"/>
  <c r="D299" i="8"/>
  <c r="C300" i="8"/>
  <c r="D300" i="8"/>
  <c r="C301" i="8"/>
  <c r="D301" i="8" s="1"/>
  <c r="C302" i="8"/>
  <c r="D302" i="8" s="1"/>
  <c r="C303" i="8"/>
  <c r="D303" i="8" s="1"/>
  <c r="C304" i="8"/>
  <c r="D304" i="8"/>
  <c r="F304" i="8" s="1"/>
  <c r="C305" i="8"/>
  <c r="D305" i="8" s="1"/>
  <c r="C306" i="8"/>
  <c r="D306" i="8" s="1"/>
  <c r="E306" i="8" s="1"/>
  <c r="C307" i="8"/>
  <c r="D307" i="8" s="1"/>
  <c r="C308" i="8"/>
  <c r="D308" i="8"/>
  <c r="C309" i="8"/>
  <c r="D309" i="8" s="1"/>
  <c r="C310" i="8"/>
  <c r="D310" i="8" s="1"/>
  <c r="C311" i="8"/>
  <c r="D311" i="8" s="1"/>
  <c r="C312" i="8"/>
  <c r="D312" i="8"/>
  <c r="E312" i="8" s="1"/>
  <c r="C313" i="8"/>
  <c r="D313" i="8" s="1"/>
  <c r="E313" i="8" s="1"/>
  <c r="C314" i="8"/>
  <c r="D314" i="8" s="1"/>
  <c r="F314" i="8" s="1"/>
  <c r="C315" i="8"/>
  <c r="D315" i="8" s="1"/>
  <c r="C316" i="8"/>
  <c r="D316" i="8"/>
  <c r="C317" i="8"/>
  <c r="D317" i="8" s="1"/>
  <c r="C318" i="8"/>
  <c r="D318" i="8" s="1"/>
  <c r="E318" i="8" s="1"/>
  <c r="C319" i="8"/>
  <c r="D319" i="8" s="1"/>
  <c r="C320" i="8"/>
  <c r="D320" i="8"/>
  <c r="F320" i="8" s="1"/>
  <c r="C321" i="8"/>
  <c r="D321" i="8" s="1"/>
  <c r="C322" i="8"/>
  <c r="D322" i="8" s="1"/>
  <c r="C323" i="8"/>
  <c r="D323" i="8" s="1"/>
  <c r="C324" i="8"/>
  <c r="D324" i="8"/>
  <c r="C325" i="8"/>
  <c r="D325" i="8" s="1"/>
  <c r="C326" i="8"/>
  <c r="D326" i="8" s="1"/>
  <c r="C327" i="8"/>
  <c r="D327" i="8" s="1"/>
  <c r="C328" i="8"/>
  <c r="D328" i="8"/>
  <c r="E328" i="8" s="1"/>
  <c r="C329" i="8"/>
  <c r="D329" i="8" s="1"/>
  <c r="C330" i="8"/>
  <c r="D330" i="8" s="1"/>
  <c r="C331" i="8"/>
  <c r="D331" i="8" s="1"/>
  <c r="C332" i="8"/>
  <c r="D332" i="8"/>
  <c r="C333" i="8"/>
  <c r="D333" i="8" s="1"/>
  <c r="C334" i="8"/>
  <c r="D334" i="8" s="1"/>
  <c r="C335" i="8"/>
  <c r="D335" i="8" s="1"/>
  <c r="C336" i="8"/>
  <c r="D336" i="8"/>
  <c r="C337" i="8"/>
  <c r="D337" i="8" s="1"/>
  <c r="C339" i="8"/>
  <c r="D339" i="8" s="1"/>
  <c r="C340" i="8"/>
  <c r="D340" i="8" s="1"/>
  <c r="C341" i="8"/>
  <c r="D341" i="8"/>
  <c r="C342" i="8"/>
  <c r="D342" i="8" s="1"/>
  <c r="C343" i="8"/>
  <c r="D343" i="8" s="1"/>
  <c r="C344" i="8"/>
  <c r="D344" i="8" s="1"/>
  <c r="C345" i="8"/>
  <c r="D345" i="8"/>
  <c r="C346" i="8"/>
  <c r="D346" i="8" s="1"/>
  <c r="C347" i="8"/>
  <c r="D347" i="8" s="1"/>
  <c r="C348" i="8"/>
  <c r="D348" i="8" s="1"/>
  <c r="C349" i="8"/>
  <c r="D349" i="8"/>
  <c r="E349" i="8" s="1"/>
  <c r="C350" i="8"/>
  <c r="D350" i="8" s="1"/>
  <c r="C351" i="8"/>
  <c r="D351" i="8" s="1"/>
  <c r="C352" i="8"/>
  <c r="D352" i="8" s="1"/>
  <c r="C353" i="8"/>
  <c r="D353" i="8"/>
  <c r="C354" i="8"/>
  <c r="D354" i="8" s="1"/>
  <c r="C355" i="8"/>
  <c r="D355" i="8" s="1"/>
  <c r="C356" i="8"/>
  <c r="D356" i="8" s="1"/>
  <c r="C357" i="8"/>
  <c r="D357" i="8"/>
  <c r="C358" i="8"/>
  <c r="D358" i="8" s="1"/>
  <c r="C359" i="8"/>
  <c r="D359" i="8" s="1"/>
  <c r="C360" i="8"/>
  <c r="D360" i="8" s="1"/>
  <c r="C361" i="8"/>
  <c r="D361" i="8"/>
  <c r="C362" i="8"/>
  <c r="D362" i="8" s="1"/>
  <c r="C363" i="8"/>
  <c r="D363" i="8" s="1"/>
  <c r="C364" i="8"/>
  <c r="D364" i="8" s="1"/>
  <c r="C365" i="8"/>
  <c r="D365" i="8"/>
  <c r="C366" i="8"/>
  <c r="D366" i="8" s="1"/>
  <c r="C367" i="8"/>
  <c r="D367" i="8" s="1"/>
  <c r="C368" i="8"/>
  <c r="D368" i="8" s="1"/>
  <c r="C369" i="8"/>
  <c r="D369" i="8"/>
  <c r="C370" i="8"/>
  <c r="D370" i="8" s="1"/>
  <c r="C371" i="8"/>
  <c r="D371" i="8" s="1"/>
  <c r="C372" i="8"/>
  <c r="D372" i="8" s="1"/>
  <c r="C373" i="8"/>
  <c r="D373" i="8"/>
  <c r="C374" i="8"/>
  <c r="D374" i="8" s="1"/>
  <c r="C375" i="8"/>
  <c r="D375" i="8" s="1"/>
  <c r="C376" i="8"/>
  <c r="D376" i="8" s="1"/>
  <c r="C377" i="8"/>
  <c r="D377" i="8"/>
  <c r="C378" i="8"/>
  <c r="D378" i="8" s="1"/>
  <c r="C379" i="8"/>
  <c r="D379" i="8" s="1"/>
  <c r="C380" i="8"/>
  <c r="D380" i="8" s="1"/>
  <c r="C381" i="8"/>
  <c r="D381" i="8"/>
  <c r="E381" i="8" s="1"/>
  <c r="C382" i="8"/>
  <c r="D382" i="8" s="1"/>
  <c r="C383" i="8"/>
  <c r="D383" i="8" s="1"/>
  <c r="C384" i="8"/>
  <c r="D384" i="8" s="1"/>
  <c r="C385" i="8"/>
  <c r="D385" i="8"/>
  <c r="C386" i="8"/>
  <c r="D386" i="8" s="1"/>
  <c r="C387" i="8"/>
  <c r="D387" i="8" s="1"/>
  <c r="C388" i="8"/>
  <c r="D388" i="8" s="1"/>
  <c r="C389" i="8"/>
  <c r="D389" i="8"/>
  <c r="C390" i="8"/>
  <c r="D390" i="8" s="1"/>
  <c r="C391" i="8"/>
  <c r="D391" i="8" s="1"/>
  <c r="C393" i="8"/>
  <c r="D393" i="8" s="1"/>
  <c r="C394" i="8"/>
  <c r="D394" i="8"/>
  <c r="C395" i="8"/>
  <c r="D395" i="8" s="1"/>
  <c r="C396" i="8"/>
  <c r="D396" i="8" s="1"/>
  <c r="C397" i="8"/>
  <c r="D397" i="8" s="1"/>
  <c r="C398" i="8"/>
  <c r="D398" i="8"/>
  <c r="E398" i="8" s="1"/>
  <c r="C399" i="8"/>
  <c r="D399" i="8" s="1"/>
  <c r="C400" i="8"/>
  <c r="D400" i="8" s="1"/>
  <c r="C401" i="8"/>
  <c r="D401" i="8" s="1"/>
  <c r="C402" i="8"/>
  <c r="D402" i="8"/>
  <c r="C403" i="8"/>
  <c r="D403" i="8" s="1"/>
  <c r="C404" i="8"/>
  <c r="D404" i="8" s="1"/>
  <c r="C405" i="8"/>
  <c r="D405" i="8" s="1"/>
  <c r="C406" i="8"/>
  <c r="D406" i="8"/>
  <c r="C407" i="8"/>
  <c r="D407" i="8" s="1"/>
  <c r="C408" i="8"/>
  <c r="D408" i="8" s="1"/>
  <c r="C409" i="8"/>
  <c r="D409" i="8" s="1"/>
  <c r="C410" i="8"/>
  <c r="D410" i="8"/>
  <c r="C411" i="8"/>
  <c r="D411" i="8" s="1"/>
  <c r="C412" i="8"/>
  <c r="D412" i="8" s="1"/>
  <c r="C413" i="8"/>
  <c r="D413" i="8" s="1"/>
  <c r="C414" i="8"/>
  <c r="D414" i="8"/>
  <c r="C415" i="8"/>
  <c r="D415" i="8" s="1"/>
  <c r="C416" i="8"/>
  <c r="D416" i="8" s="1"/>
  <c r="C417" i="8"/>
  <c r="D417" i="8" s="1"/>
  <c r="F417" i="8" s="1"/>
  <c r="C418" i="8"/>
  <c r="D418" i="8"/>
  <c r="C419" i="8"/>
  <c r="D419" i="8" s="1"/>
  <c r="C420" i="8"/>
  <c r="D420" i="8" s="1"/>
  <c r="C421" i="8"/>
  <c r="D421" i="8" s="1"/>
  <c r="F421" i="8" s="1"/>
  <c r="C422" i="8"/>
  <c r="D422" i="8"/>
  <c r="C423" i="8"/>
  <c r="D423" i="8" s="1"/>
  <c r="C424" i="8"/>
  <c r="D424" i="8" s="1"/>
  <c r="F424" i="8" s="1"/>
  <c r="C425" i="8"/>
  <c r="D425" i="8" s="1"/>
  <c r="F425" i="8" s="1"/>
  <c r="C426" i="8"/>
  <c r="D426" i="8"/>
  <c r="C427" i="8"/>
  <c r="D427" i="8" s="1"/>
  <c r="C428" i="8"/>
  <c r="D428" i="8" s="1"/>
  <c r="C429" i="8"/>
  <c r="D429" i="8" s="1"/>
  <c r="C430" i="8"/>
  <c r="D430" i="8"/>
  <c r="C431" i="8"/>
  <c r="D431" i="8" s="1"/>
  <c r="C432" i="8"/>
  <c r="D432" i="8" s="1"/>
  <c r="C433" i="8"/>
  <c r="D433" i="8" s="1"/>
  <c r="F433" i="8" s="1"/>
  <c r="C434" i="8"/>
  <c r="D434" i="8"/>
  <c r="C435" i="8"/>
  <c r="D435" i="8" s="1"/>
  <c r="C436" i="8"/>
  <c r="D436" i="8" s="1"/>
  <c r="C437" i="8"/>
  <c r="D437" i="8" s="1"/>
  <c r="F437" i="8" s="1"/>
  <c r="C438" i="8"/>
  <c r="D438" i="8"/>
  <c r="E438" i="8" s="1"/>
  <c r="C439" i="8"/>
  <c r="D439" i="8" s="1"/>
  <c r="C440" i="8"/>
  <c r="D440" i="8" s="1"/>
  <c r="F440" i="8" s="1"/>
  <c r="C441" i="8"/>
  <c r="D441" i="8" s="1"/>
  <c r="F441" i="8" s="1"/>
  <c r="C442" i="8"/>
  <c r="D442" i="8"/>
  <c r="C443" i="8"/>
  <c r="D443" i="8" s="1"/>
  <c r="C444" i="8"/>
  <c r="D444" i="8" s="1"/>
  <c r="C445" i="8"/>
  <c r="D445" i="8" s="1"/>
  <c r="C446" i="8"/>
  <c r="D446" i="8"/>
  <c r="C447" i="8"/>
  <c r="D447" i="8" s="1"/>
  <c r="C448" i="8"/>
  <c r="D448" i="8" s="1"/>
  <c r="C449" i="8"/>
  <c r="D449" i="8" s="1"/>
  <c r="F449" i="8" s="1"/>
  <c r="C450" i="8"/>
  <c r="D450" i="8"/>
  <c r="C451" i="8"/>
  <c r="D451" i="8" s="1"/>
  <c r="C452" i="8"/>
  <c r="D452" i="8" s="1"/>
  <c r="C453" i="8"/>
  <c r="D453" i="8" s="1"/>
  <c r="C454" i="8"/>
  <c r="D454" i="8"/>
  <c r="C455" i="8"/>
  <c r="D455" i="8" s="1"/>
  <c r="C456" i="8"/>
  <c r="D456" i="8" s="1"/>
  <c r="F456" i="8" s="1"/>
  <c r="C457" i="8"/>
  <c r="D457" i="8" s="1"/>
  <c r="F457" i="8" s="1"/>
  <c r="C458" i="8"/>
  <c r="D458" i="8"/>
  <c r="C459" i="8"/>
  <c r="D459" i="8" s="1"/>
  <c r="C460" i="8"/>
  <c r="D460" i="8" s="1"/>
  <c r="C461" i="8"/>
  <c r="D461" i="8" s="1"/>
  <c r="F461" i="8" s="1"/>
  <c r="C462" i="8"/>
  <c r="D462" i="8"/>
  <c r="C463" i="8"/>
  <c r="D463" i="8" s="1"/>
  <c r="C465" i="8"/>
  <c r="D465" i="8" s="1"/>
  <c r="C466" i="8"/>
  <c r="D466" i="8" s="1"/>
  <c r="C467" i="8"/>
  <c r="D467" i="8"/>
  <c r="C468" i="8"/>
  <c r="D468" i="8" s="1"/>
  <c r="C469" i="8"/>
  <c r="D469" i="8" s="1"/>
  <c r="C470" i="8"/>
  <c r="D470" i="8" s="1"/>
  <c r="C471" i="8"/>
  <c r="D471" i="8"/>
  <c r="C472" i="8"/>
  <c r="D472" i="8" s="1"/>
  <c r="C473" i="8"/>
  <c r="D473" i="8" s="1"/>
  <c r="E473" i="8" s="1"/>
  <c r="C474" i="8"/>
  <c r="D474" i="8" s="1"/>
  <c r="C475" i="8"/>
  <c r="D475" i="8"/>
  <c r="C476" i="8"/>
  <c r="D476" i="8" s="1"/>
  <c r="C477" i="8"/>
  <c r="D477" i="8" s="1"/>
  <c r="C478" i="8"/>
  <c r="D478" i="8" s="1"/>
  <c r="C479" i="8"/>
  <c r="D479" i="8"/>
  <c r="C480" i="8"/>
  <c r="D480" i="8" s="1"/>
  <c r="C481" i="8"/>
  <c r="D481" i="8" s="1"/>
  <c r="C482" i="8"/>
  <c r="D482" i="8" s="1"/>
  <c r="C483" i="8"/>
  <c r="D483" i="8"/>
  <c r="C484" i="8"/>
  <c r="D484" i="8" s="1"/>
  <c r="C485" i="8"/>
  <c r="D485" i="8" s="1"/>
  <c r="C486" i="8"/>
  <c r="D486" i="8" s="1"/>
  <c r="C487" i="8"/>
  <c r="D487" i="8"/>
  <c r="F487" i="8" s="1"/>
  <c r="C488" i="8"/>
  <c r="D488" i="8" s="1"/>
  <c r="C489" i="8"/>
  <c r="D489" i="8" s="1"/>
  <c r="E489" i="8" s="1"/>
  <c r="C490" i="8"/>
  <c r="D490" i="8" s="1"/>
  <c r="C491" i="8"/>
  <c r="D491" i="8"/>
  <c r="C492" i="8"/>
  <c r="D492" i="8" s="1"/>
  <c r="C493" i="8"/>
  <c r="D493" i="8" s="1"/>
  <c r="C494" i="8"/>
  <c r="D494" i="8" s="1"/>
  <c r="C495" i="8"/>
  <c r="D495" i="8"/>
  <c r="F495" i="8" s="1"/>
  <c r="C496" i="8"/>
  <c r="D496" i="8" s="1"/>
  <c r="C497" i="8"/>
  <c r="D497" i="8" s="1"/>
  <c r="C498" i="8"/>
  <c r="D498" i="8" s="1"/>
  <c r="C499" i="8"/>
  <c r="D499" i="8"/>
  <c r="C500" i="8"/>
  <c r="D500" i="8" s="1"/>
  <c r="C501" i="8"/>
  <c r="D501" i="8" s="1"/>
  <c r="C502" i="8"/>
  <c r="D502" i="8" s="1"/>
  <c r="C503" i="8"/>
  <c r="D503" i="8"/>
  <c r="F503" i="8" s="1"/>
  <c r="C504" i="8"/>
  <c r="D504" i="8" s="1"/>
  <c r="C505" i="8"/>
  <c r="D505" i="8" s="1"/>
  <c r="C506" i="8"/>
  <c r="D506" i="8" s="1"/>
  <c r="C507" i="8"/>
  <c r="D507" i="8"/>
  <c r="C508" i="8"/>
  <c r="D508" i="8" s="1"/>
  <c r="C509" i="8"/>
  <c r="D509" i="8" s="1"/>
  <c r="C510" i="8"/>
  <c r="D510" i="8" s="1"/>
  <c r="C511" i="8"/>
  <c r="D511" i="8"/>
  <c r="F511" i="8" s="1"/>
  <c r="C512" i="8"/>
  <c r="D512" i="8" s="1"/>
  <c r="C513" i="8"/>
  <c r="D513" i="8" s="1"/>
  <c r="C514" i="8"/>
  <c r="D514" i="8" s="1"/>
  <c r="C515" i="8"/>
  <c r="D515" i="8"/>
  <c r="C516" i="8"/>
  <c r="D516" i="8" s="1"/>
  <c r="C517" i="8"/>
  <c r="D517" i="8" s="1"/>
  <c r="C518" i="8"/>
  <c r="D518" i="8" s="1"/>
  <c r="C519" i="8"/>
  <c r="D519" i="8"/>
  <c r="F519" i="8" s="1"/>
  <c r="C520" i="8"/>
  <c r="D520" i="8" s="1"/>
  <c r="C521" i="8"/>
  <c r="D521" i="8" s="1"/>
  <c r="C522" i="8"/>
  <c r="D522" i="8" s="1"/>
  <c r="C524" i="8"/>
  <c r="D524" i="8"/>
  <c r="C525" i="8"/>
  <c r="D525" i="8" s="1"/>
  <c r="C526" i="8"/>
  <c r="D526" i="8" s="1"/>
  <c r="C527" i="8"/>
  <c r="D527" i="8" s="1"/>
  <c r="C528" i="8"/>
  <c r="D528" i="8"/>
  <c r="F528" i="8" s="1"/>
  <c r="C529" i="8"/>
  <c r="D529" i="8" s="1"/>
  <c r="C530" i="8"/>
  <c r="D530" i="8" s="1"/>
  <c r="C531" i="8"/>
  <c r="D531" i="8" s="1"/>
  <c r="C532" i="8"/>
  <c r="D532" i="8"/>
  <c r="C533" i="8"/>
  <c r="D533" i="8" s="1"/>
  <c r="C534" i="8"/>
  <c r="D534" i="8" s="1"/>
  <c r="C535" i="8"/>
  <c r="D535" i="8" s="1"/>
  <c r="E535" i="8" s="1"/>
  <c r="C536" i="8"/>
  <c r="D536" i="8"/>
  <c r="C537" i="8"/>
  <c r="D537" i="8" s="1"/>
  <c r="C538" i="8"/>
  <c r="D538" i="8" s="1"/>
  <c r="C539" i="8"/>
  <c r="D539" i="8" s="1"/>
  <c r="C540" i="8"/>
  <c r="D540" i="8"/>
  <c r="C541" i="8"/>
  <c r="D541" i="8" s="1"/>
  <c r="C542" i="8"/>
  <c r="D542" i="8" s="1"/>
  <c r="C543" i="8"/>
  <c r="D543" i="8" s="1"/>
  <c r="C544" i="8"/>
  <c r="D544" i="8"/>
  <c r="C545" i="8"/>
  <c r="D545" i="8" s="1"/>
  <c r="C546" i="8"/>
  <c r="D546" i="8" s="1"/>
  <c r="F546" i="8" s="1"/>
  <c r="C547" i="8"/>
  <c r="D547" i="8" s="1"/>
  <c r="E547" i="8" s="1"/>
  <c r="C548" i="8"/>
  <c r="D548" i="8"/>
  <c r="C549" i="8"/>
  <c r="D549" i="8" s="1"/>
  <c r="C550" i="8"/>
  <c r="D550" i="8" s="1"/>
  <c r="C551" i="8"/>
  <c r="D551" i="8" s="1"/>
  <c r="F551" i="8" s="1"/>
  <c r="C552" i="8"/>
  <c r="D552" i="8"/>
  <c r="C553" i="8"/>
  <c r="D553" i="8" s="1"/>
  <c r="C554" i="8"/>
  <c r="D554" i="8" s="1"/>
  <c r="C555" i="8"/>
  <c r="D555" i="8" s="1"/>
  <c r="E555" i="8" s="1"/>
  <c r="C556" i="8"/>
  <c r="D556" i="8"/>
  <c r="C557" i="8"/>
  <c r="D557" i="8" s="1"/>
  <c r="C558" i="8"/>
  <c r="D558" i="8" s="1"/>
  <c r="C559" i="8"/>
  <c r="D559" i="8" s="1"/>
  <c r="F559" i="8" s="1"/>
  <c r="C560" i="8"/>
  <c r="D560" i="8"/>
  <c r="C561" i="8"/>
  <c r="D561" i="8" s="1"/>
  <c r="C562" i="8"/>
  <c r="D562" i="8" s="1"/>
  <c r="C563" i="8"/>
  <c r="D563" i="8" s="1"/>
  <c r="C564" i="8"/>
  <c r="D564" i="8"/>
  <c r="C565" i="8"/>
  <c r="D565" i="8" s="1"/>
  <c r="C566" i="8"/>
  <c r="D566" i="8" s="1"/>
  <c r="C567" i="8"/>
  <c r="D567" i="8" s="1"/>
  <c r="F567" i="8" s="1"/>
  <c r="C568" i="8"/>
  <c r="D568" i="8"/>
  <c r="C569" i="8"/>
  <c r="D569" i="8" s="1"/>
  <c r="C570" i="8"/>
  <c r="D570" i="8" s="1"/>
  <c r="C571" i="8"/>
  <c r="D571" i="8" s="1"/>
  <c r="C572" i="8"/>
  <c r="D572" i="8"/>
  <c r="C573" i="8"/>
  <c r="D573" i="8" s="1"/>
  <c r="C574" i="8"/>
  <c r="D574" i="8" s="1"/>
  <c r="C575" i="8"/>
  <c r="D575" i="8" s="1"/>
  <c r="F575" i="8" s="1"/>
  <c r="C576" i="8"/>
  <c r="D576" i="8"/>
  <c r="C577" i="8"/>
  <c r="D577" i="8" s="1"/>
  <c r="C578" i="8"/>
  <c r="D578" i="8" s="1"/>
  <c r="F578" i="8" s="1"/>
  <c r="C579" i="8"/>
  <c r="D579" i="8" s="1"/>
  <c r="C581" i="8"/>
  <c r="D581" i="8"/>
  <c r="C582" i="8"/>
  <c r="D582" i="8" s="1"/>
  <c r="C583" i="8"/>
  <c r="D583" i="8" s="1"/>
  <c r="C584" i="8"/>
  <c r="D584" i="8" s="1"/>
  <c r="F584" i="8" s="1"/>
  <c r="C585" i="8"/>
  <c r="D585" i="8"/>
  <c r="C586" i="8"/>
  <c r="D586" i="8" s="1"/>
  <c r="C587" i="8"/>
  <c r="D587" i="8" s="1"/>
  <c r="C588" i="8"/>
  <c r="D588" i="8" s="1"/>
  <c r="C589" i="8"/>
  <c r="D589" i="8"/>
  <c r="C590" i="8"/>
  <c r="D590" i="8" s="1"/>
  <c r="C591" i="8"/>
  <c r="D591" i="8" s="1"/>
  <c r="C592" i="8"/>
  <c r="D592" i="8" s="1"/>
  <c r="E592" i="8" s="1"/>
  <c r="C593" i="8"/>
  <c r="D593" i="8"/>
  <c r="C594" i="8"/>
  <c r="D594" i="8" s="1"/>
  <c r="C595" i="8"/>
  <c r="D595" i="8" s="1"/>
  <c r="C596" i="8"/>
  <c r="D596" i="8" s="1"/>
  <c r="F596" i="8" s="1"/>
  <c r="C597" i="8"/>
  <c r="D597" i="8"/>
  <c r="C598" i="8"/>
  <c r="D598" i="8" s="1"/>
  <c r="C599" i="8"/>
  <c r="D599" i="8" s="1"/>
  <c r="C600" i="8"/>
  <c r="D600" i="8" s="1"/>
  <c r="F600" i="8" s="1"/>
  <c r="C601" i="8"/>
  <c r="D601" i="8"/>
  <c r="C602" i="8"/>
  <c r="D602" i="8" s="1"/>
  <c r="C603" i="8"/>
  <c r="D603" i="8" s="1"/>
  <c r="C604" i="8"/>
  <c r="D604" i="8" s="1"/>
  <c r="C605" i="8"/>
  <c r="D605" i="8"/>
  <c r="C606" i="8"/>
  <c r="D606" i="8" s="1"/>
  <c r="C607" i="8"/>
  <c r="D607" i="8" s="1"/>
  <c r="C608" i="8"/>
  <c r="D608" i="8" s="1"/>
  <c r="E608" i="8" s="1"/>
  <c r="C609" i="8"/>
  <c r="D609" i="8"/>
  <c r="C610" i="8"/>
  <c r="D610" i="8" s="1"/>
  <c r="C611" i="8"/>
  <c r="D611" i="8" s="1"/>
  <c r="C612" i="8"/>
  <c r="D612" i="8" s="1"/>
  <c r="C613" i="8"/>
  <c r="D613" i="8"/>
  <c r="C614" i="8"/>
  <c r="D614" i="8" s="1"/>
  <c r="C615" i="8"/>
  <c r="D615" i="8" s="1"/>
  <c r="C616" i="8"/>
  <c r="D616" i="8" s="1"/>
  <c r="F616" i="8" s="1"/>
  <c r="C617" i="8"/>
  <c r="D617" i="8"/>
  <c r="C618" i="8"/>
  <c r="D618" i="8" s="1"/>
  <c r="C619" i="8"/>
  <c r="D619" i="8" s="1"/>
  <c r="C620" i="8"/>
  <c r="D620" i="8" s="1"/>
  <c r="C621" i="8"/>
  <c r="D621" i="8"/>
  <c r="C622" i="8"/>
  <c r="D622" i="8" s="1"/>
  <c r="C623" i="8"/>
  <c r="D623" i="8" s="1"/>
  <c r="C624" i="8"/>
  <c r="D624" i="8" s="1"/>
  <c r="E624" i="8" s="1"/>
  <c r="C625" i="8"/>
  <c r="D625" i="8"/>
  <c r="C626" i="8"/>
  <c r="D626" i="8" s="1"/>
  <c r="C627" i="8"/>
  <c r="D627" i="8" s="1"/>
  <c r="C628" i="8"/>
  <c r="D628" i="8" s="1"/>
  <c r="F628" i="8" s="1"/>
  <c r="C629" i="8"/>
  <c r="D629" i="8"/>
  <c r="C630" i="8"/>
  <c r="D630" i="8" s="1"/>
  <c r="C631" i="8"/>
  <c r="D631" i="8" s="1"/>
  <c r="C632" i="8"/>
  <c r="D632" i="8" s="1"/>
  <c r="F632" i="8" s="1"/>
  <c r="C633" i="8"/>
  <c r="D633" i="8"/>
  <c r="C634" i="8"/>
  <c r="D634" i="8" s="1"/>
  <c r="C635" i="8"/>
  <c r="D635" i="8" s="1"/>
  <c r="C636" i="8"/>
  <c r="D636" i="8" s="1"/>
  <c r="C637" i="8"/>
  <c r="D637" i="8"/>
  <c r="C638" i="8"/>
  <c r="D638" i="8" s="1"/>
  <c r="C639" i="8"/>
  <c r="D639" i="8" s="1"/>
  <c r="C640" i="8"/>
  <c r="D640" i="8" s="1"/>
  <c r="C641" i="8"/>
  <c r="D641" i="8"/>
  <c r="C642" i="8"/>
  <c r="D642" i="8" s="1"/>
  <c r="C643" i="8"/>
  <c r="D643" i="8" s="1"/>
  <c r="C644" i="8"/>
  <c r="D644" i="8" s="1"/>
  <c r="C645" i="8"/>
  <c r="D645" i="8"/>
  <c r="C646" i="8"/>
  <c r="D646" i="8" s="1"/>
  <c r="C647" i="8"/>
  <c r="D647" i="8" s="1"/>
  <c r="C648" i="8"/>
  <c r="D648" i="8" s="1"/>
  <c r="C649" i="8"/>
  <c r="D649" i="8"/>
  <c r="C650" i="8"/>
  <c r="D650" i="8" s="1"/>
  <c r="C651" i="8"/>
  <c r="D651" i="8" s="1"/>
  <c r="C652" i="8"/>
  <c r="D652" i="8" s="1"/>
  <c r="C653" i="8"/>
  <c r="D653" i="8"/>
  <c r="C654" i="8"/>
  <c r="D654" i="8" s="1"/>
  <c r="C655" i="8"/>
  <c r="D655" i="8" s="1"/>
  <c r="C656" i="8"/>
  <c r="D656" i="8" s="1"/>
  <c r="C657" i="8"/>
  <c r="D657" i="8"/>
  <c r="C658" i="8"/>
  <c r="D658" i="8" s="1"/>
  <c r="C659" i="8"/>
  <c r="D659" i="8" s="1"/>
  <c r="E659" i="8" s="1"/>
  <c r="C660" i="8"/>
  <c r="D660" i="8" s="1"/>
  <c r="C661" i="8"/>
  <c r="D661" i="8"/>
  <c r="C662" i="8"/>
  <c r="D662" i="8" s="1"/>
  <c r="C663" i="8"/>
  <c r="D663" i="8" s="1"/>
  <c r="C664" i="8"/>
  <c r="D664" i="8" s="1"/>
  <c r="C665" i="8"/>
  <c r="D665" i="8"/>
  <c r="C666" i="8"/>
  <c r="D666" i="8" s="1"/>
  <c r="C668" i="8"/>
  <c r="D668" i="8" s="1"/>
  <c r="C669" i="8"/>
  <c r="D669" i="8" s="1"/>
  <c r="C670" i="8"/>
  <c r="D670" i="8"/>
  <c r="C671" i="8"/>
  <c r="D671" i="8" s="1"/>
  <c r="C672" i="8"/>
  <c r="D672" i="8" s="1"/>
  <c r="C673" i="8"/>
  <c r="D673" i="8" s="1"/>
  <c r="E673" i="8" s="1"/>
  <c r="C674" i="8"/>
  <c r="D674" i="8"/>
  <c r="C675" i="8"/>
  <c r="D675" i="8" s="1"/>
  <c r="C676" i="8"/>
  <c r="D676" i="8" s="1"/>
  <c r="C677" i="8"/>
  <c r="D677" i="8" s="1"/>
  <c r="F677" i="8" s="1"/>
  <c r="C678" i="8"/>
  <c r="D678" i="8"/>
  <c r="C679" i="8"/>
  <c r="D679" i="8" s="1"/>
  <c r="C680" i="8"/>
  <c r="D680" i="8" s="1"/>
  <c r="C681" i="8"/>
  <c r="D681" i="8" s="1"/>
  <c r="C682" i="8"/>
  <c r="D682" i="8"/>
  <c r="C683" i="8"/>
  <c r="D683" i="8" s="1"/>
  <c r="C684" i="8"/>
  <c r="D684" i="8" s="1"/>
  <c r="C685" i="8"/>
  <c r="D685" i="8" s="1"/>
  <c r="C686" i="8"/>
  <c r="D686" i="8"/>
  <c r="C687" i="8"/>
  <c r="D687" i="8" s="1"/>
  <c r="C688" i="8"/>
  <c r="D688" i="8" s="1"/>
  <c r="C689" i="8"/>
  <c r="D689" i="8" s="1"/>
  <c r="F689" i="8" s="1"/>
  <c r="C690" i="8"/>
  <c r="D690" i="8"/>
  <c r="E690" i="8" s="1"/>
  <c r="C691" i="8"/>
  <c r="D691" i="8" s="1"/>
  <c r="C692" i="8"/>
  <c r="D692" i="8" s="1"/>
  <c r="C693" i="8"/>
  <c r="D693" i="8" s="1"/>
  <c r="F693" i="8" s="1"/>
  <c r="C694" i="8"/>
  <c r="D694" i="8"/>
  <c r="C695" i="8"/>
  <c r="D695" i="8" s="1"/>
  <c r="C696" i="8"/>
  <c r="D696" i="8" s="1"/>
  <c r="C697" i="8"/>
  <c r="D697" i="8" s="1"/>
  <c r="C698" i="8"/>
  <c r="D698" i="8"/>
  <c r="C699" i="8"/>
  <c r="D699" i="8" s="1"/>
  <c r="C700" i="8"/>
  <c r="D700" i="8" s="1"/>
  <c r="C701" i="8"/>
  <c r="D701" i="8" s="1"/>
  <c r="C702" i="8"/>
  <c r="D702" i="8"/>
  <c r="C703" i="8"/>
  <c r="D703" i="8" s="1"/>
  <c r="C704" i="8"/>
  <c r="D704" i="8" s="1"/>
  <c r="C705" i="8"/>
  <c r="D705" i="8" s="1"/>
  <c r="C706" i="8"/>
  <c r="D706" i="8"/>
  <c r="C707" i="8"/>
  <c r="D707" i="8" s="1"/>
  <c r="C708" i="8"/>
  <c r="D708" i="8" s="1"/>
  <c r="C709" i="8"/>
  <c r="D709" i="8" s="1"/>
  <c r="C710" i="8"/>
  <c r="D710" i="8"/>
  <c r="C711" i="8"/>
  <c r="D711" i="8" s="1"/>
  <c r="C712" i="8"/>
  <c r="D712" i="8" s="1"/>
  <c r="C713" i="8"/>
  <c r="D713" i="8" s="1"/>
  <c r="C714" i="8"/>
  <c r="D714" i="8"/>
  <c r="C715" i="8"/>
  <c r="D715" i="8" s="1"/>
  <c r="C716" i="8"/>
  <c r="D716" i="8" s="1"/>
  <c r="E716" i="8" s="1"/>
  <c r="C717" i="8"/>
  <c r="D717" i="8" s="1"/>
  <c r="C718" i="8"/>
  <c r="D718" i="8"/>
  <c r="C719" i="8"/>
  <c r="D719" i="8" s="1"/>
  <c r="C720" i="8"/>
  <c r="D720" i="8" s="1"/>
  <c r="C721" i="8"/>
  <c r="D721" i="8" s="1"/>
  <c r="C722" i="8"/>
  <c r="D722" i="8"/>
  <c r="C723" i="8"/>
  <c r="D723" i="8" s="1"/>
  <c r="C724" i="8"/>
  <c r="D724" i="8" s="1"/>
  <c r="C725" i="8"/>
  <c r="D725" i="8" s="1"/>
  <c r="C726" i="8"/>
  <c r="D726" i="8"/>
  <c r="C727" i="8"/>
  <c r="D727" i="8" s="1"/>
  <c r="C728" i="8"/>
  <c r="D728" i="8" s="1"/>
  <c r="C729" i="8"/>
  <c r="D729" i="8" s="1"/>
  <c r="C730" i="8"/>
  <c r="D730" i="8"/>
  <c r="C731" i="8"/>
  <c r="D731" i="8" s="1"/>
  <c r="C732" i="8"/>
  <c r="D732" i="8" s="1"/>
  <c r="E732" i="8" s="1"/>
  <c r="C733" i="8"/>
  <c r="D733" i="8" s="1"/>
  <c r="C734" i="8"/>
  <c r="D734" i="8"/>
  <c r="C735" i="8"/>
  <c r="D735" i="8" s="1"/>
  <c r="C736" i="8"/>
  <c r="D736" i="8" s="1"/>
  <c r="C737" i="8"/>
  <c r="D737" i="8" s="1"/>
  <c r="C738" i="8"/>
  <c r="D738" i="8"/>
  <c r="C739" i="8"/>
  <c r="D739" i="8" s="1"/>
  <c r="C740" i="8"/>
  <c r="D740" i="8" s="1"/>
  <c r="C741" i="8"/>
  <c r="D741" i="8" s="1"/>
  <c r="C742" i="8"/>
  <c r="D742" i="8"/>
  <c r="C743" i="8"/>
  <c r="D743" i="8" s="1"/>
  <c r="C744" i="8"/>
  <c r="D744" i="8" s="1"/>
  <c r="C745" i="8"/>
  <c r="D745" i="8" s="1"/>
  <c r="C746" i="8"/>
  <c r="D746" i="8"/>
  <c r="C747" i="8"/>
  <c r="D747" i="8" s="1"/>
  <c r="C748" i="8"/>
  <c r="D748" i="8" s="1"/>
  <c r="E748" i="8" s="1"/>
  <c r="C749" i="8"/>
  <c r="D749" i="8" s="1"/>
  <c r="C750" i="8"/>
  <c r="D750" i="8"/>
  <c r="C751" i="8"/>
  <c r="D751" i="8" s="1"/>
  <c r="C752" i="8"/>
  <c r="D752" i="8" s="1"/>
  <c r="C753" i="8"/>
  <c r="D753" i="8" s="1"/>
  <c r="C754" i="8"/>
  <c r="D754" i="8"/>
  <c r="C755" i="8"/>
  <c r="D755" i="8" s="1"/>
  <c r="C756" i="8"/>
  <c r="D756" i="8" s="1"/>
  <c r="C757" i="8"/>
  <c r="D757" i="8" s="1"/>
  <c r="C758" i="8"/>
  <c r="D758" i="8"/>
  <c r="C759" i="8"/>
  <c r="D759" i="8" s="1"/>
  <c r="C760" i="8"/>
  <c r="D760" i="8" s="1"/>
  <c r="C761" i="8"/>
  <c r="D761" i="8" s="1"/>
  <c r="C762" i="8"/>
  <c r="D762" i="8"/>
  <c r="C763" i="8"/>
  <c r="D763" i="8" s="1"/>
  <c r="C764" i="8"/>
  <c r="D764" i="8" s="1"/>
  <c r="E764" i="8" s="1"/>
  <c r="C765" i="8"/>
  <c r="D765" i="8" s="1"/>
  <c r="E269" i="8"/>
  <c r="F265" i="8"/>
  <c r="E266" i="8"/>
  <c r="G266" i="8" s="1"/>
  <c r="H266" i="8" s="1"/>
  <c r="E314" i="8"/>
  <c r="G314" i="8" s="1"/>
  <c r="F296" i="8"/>
  <c r="F306" i="8"/>
  <c r="E309" i="8"/>
  <c r="E317" i="8"/>
  <c r="F322" i="8"/>
  <c r="E325" i="8"/>
  <c r="F330" i="8"/>
  <c r="E333" i="8"/>
  <c r="F200" i="8"/>
  <c r="E304" i="8"/>
  <c r="F309" i="8"/>
  <c r="F317" i="8"/>
  <c r="E320" i="8"/>
  <c r="F325" i="8"/>
  <c r="G325" i="8" s="1"/>
  <c r="F333" i="8"/>
  <c r="E336" i="8"/>
  <c r="E206" i="8"/>
  <c r="G206" i="8" s="1"/>
  <c r="H206" i="8" s="1"/>
  <c r="E305" i="8"/>
  <c r="F312" i="8"/>
  <c r="F328" i="8"/>
  <c r="G328" i="8" s="1"/>
  <c r="F336" i="8"/>
  <c r="E209" i="8"/>
  <c r="F305" i="8"/>
  <c r="F313" i="8"/>
  <c r="E322" i="8"/>
  <c r="E330" i="8"/>
  <c r="G330" i="8"/>
  <c r="H330" i="8" s="1"/>
  <c r="F205" i="8"/>
  <c r="G205" i="8" s="1"/>
  <c r="E233" i="8"/>
  <c r="E250" i="8"/>
  <c r="F259" i="8"/>
  <c r="F220" i="8"/>
  <c r="E237" i="8"/>
  <c r="G237" i="8" s="1"/>
  <c r="H237" i="8" s="1"/>
  <c r="E253" i="8"/>
  <c r="F143" i="8"/>
  <c r="G143" i="8" s="1"/>
  <c r="H143" i="8" s="1"/>
  <c r="F159" i="8"/>
  <c r="F231" i="8"/>
  <c r="E125" i="8"/>
  <c r="E141" i="8"/>
  <c r="F256" i="8"/>
  <c r="E132" i="8"/>
  <c r="G132" i="8" s="1"/>
  <c r="H132" i="8" s="1"/>
  <c r="E144" i="8"/>
  <c r="E164" i="8"/>
  <c r="G164" i="8" s="1"/>
  <c r="H164" i="8" s="1"/>
  <c r="E176" i="8"/>
  <c r="F162" i="8"/>
  <c r="F186" i="8"/>
  <c r="F59" i="8"/>
  <c r="G59" i="8" s="1"/>
  <c r="H59" i="8" s="1"/>
  <c r="F67" i="8"/>
  <c r="F79" i="8"/>
  <c r="F91" i="8"/>
  <c r="F150" i="8"/>
  <c r="G150" i="8" s="1"/>
  <c r="H150" i="8" s="1"/>
  <c r="F185" i="8"/>
  <c r="F58" i="8"/>
  <c r="G58" i="8" s="1"/>
  <c r="H58" i="8" s="1"/>
  <c r="E167" i="8"/>
  <c r="E183" i="8"/>
  <c r="G183" i="8" s="1"/>
  <c r="H183" i="8" s="1"/>
  <c r="F65" i="8"/>
  <c r="F77" i="8"/>
  <c r="E165" i="8"/>
  <c r="E63" i="8"/>
  <c r="G63" i="8" s="1"/>
  <c r="H63" i="8" s="1"/>
  <c r="E75" i="8"/>
  <c r="G75" i="8" s="1"/>
  <c r="E87" i="8"/>
  <c r="E95" i="8"/>
  <c r="E107" i="8"/>
  <c r="F101" i="8"/>
  <c r="F107" i="8"/>
  <c r="F122" i="8"/>
  <c r="F345" i="8"/>
  <c r="F349" i="8"/>
  <c r="F353" i="8"/>
  <c r="F361" i="8"/>
  <c r="F369" i="8"/>
  <c r="F377" i="8"/>
  <c r="F385" i="8"/>
  <c r="E84" i="8"/>
  <c r="E105" i="8"/>
  <c r="F110" i="8"/>
  <c r="F117" i="8"/>
  <c r="E339" i="8"/>
  <c r="E347" i="8"/>
  <c r="E355" i="8"/>
  <c r="E363" i="8"/>
  <c r="E371" i="8"/>
  <c r="E379" i="8"/>
  <c r="E387" i="8"/>
  <c r="E394" i="8"/>
  <c r="F395" i="8"/>
  <c r="F399" i="8"/>
  <c r="F90" i="8"/>
  <c r="F103" i="8"/>
  <c r="G103" i="8" s="1"/>
  <c r="H103" i="8" s="1"/>
  <c r="E119" i="8"/>
  <c r="F339" i="8"/>
  <c r="E342" i="8"/>
  <c r="G342" i="8" s="1"/>
  <c r="E346" i="8"/>
  <c r="G346" i="8" s="1"/>
  <c r="H346" i="8" s="1"/>
  <c r="F347" i="8"/>
  <c r="E350" i="8"/>
  <c r="G350" i="8" s="1"/>
  <c r="E354" i="8"/>
  <c r="F355" i="8"/>
  <c r="E358" i="8"/>
  <c r="G358" i="8" s="1"/>
  <c r="E362" i="8"/>
  <c r="G362" i="8" s="1"/>
  <c r="H362" i="8" s="1"/>
  <c r="F363" i="8"/>
  <c r="E366" i="8"/>
  <c r="G366" i="8" s="1"/>
  <c r="H366" i="8" s="1"/>
  <c r="E370" i="8"/>
  <c r="F371" i="8"/>
  <c r="E374" i="8"/>
  <c r="G374" i="8" s="1"/>
  <c r="E378" i="8"/>
  <c r="G378" i="8" s="1"/>
  <c r="H378" i="8" s="1"/>
  <c r="F379" i="8"/>
  <c r="E382" i="8"/>
  <c r="G382" i="8" s="1"/>
  <c r="H382" i="8" s="1"/>
  <c r="E386" i="8"/>
  <c r="F387" i="8"/>
  <c r="E390" i="8"/>
  <c r="G390" i="8" s="1"/>
  <c r="F89" i="8"/>
  <c r="E96" i="8"/>
  <c r="F115" i="8"/>
  <c r="E122" i="8"/>
  <c r="F342" i="8"/>
  <c r="E345" i="8"/>
  <c r="F346" i="8"/>
  <c r="F350" i="8"/>
  <c r="E353" i="8"/>
  <c r="F354" i="8"/>
  <c r="F358" i="8"/>
  <c r="E361" i="8"/>
  <c r="F362" i="8"/>
  <c r="F366" i="8"/>
  <c r="E369" i="8"/>
  <c r="F370" i="8"/>
  <c r="F374" i="8"/>
  <c r="E377" i="8"/>
  <c r="G377" i="8" s="1"/>
  <c r="H377" i="8" s="1"/>
  <c r="F378" i="8"/>
  <c r="F382" i="8"/>
  <c r="E385" i="8"/>
  <c r="F386" i="8"/>
  <c r="F390" i="8"/>
  <c r="F393" i="8"/>
  <c r="E396" i="8"/>
  <c r="E404" i="8"/>
  <c r="E412" i="8"/>
  <c r="E395" i="8"/>
  <c r="E399" i="8"/>
  <c r="F402" i="8"/>
  <c r="E403" i="8"/>
  <c r="F408" i="8"/>
  <c r="F410" i="8"/>
  <c r="E411" i="8"/>
  <c r="F418" i="8"/>
  <c r="E419" i="8"/>
  <c r="F423" i="8"/>
  <c r="E426" i="8"/>
  <c r="F427" i="8"/>
  <c r="F431" i="8"/>
  <c r="E434" i="8"/>
  <c r="G434" i="8" s="1"/>
  <c r="H434" i="8" s="1"/>
  <c r="F435" i="8"/>
  <c r="F439" i="8"/>
  <c r="E442" i="8"/>
  <c r="F443" i="8"/>
  <c r="F447" i="8"/>
  <c r="E450" i="8"/>
  <c r="F451" i="8"/>
  <c r="F455" i="8"/>
  <c r="E458" i="8"/>
  <c r="F459" i="8"/>
  <c r="F463" i="8"/>
  <c r="F467" i="8"/>
  <c r="F475" i="8"/>
  <c r="F483" i="8"/>
  <c r="F491" i="8"/>
  <c r="F499" i="8"/>
  <c r="F507" i="8"/>
  <c r="F396" i="8"/>
  <c r="F398" i="8"/>
  <c r="G398" i="8" s="1"/>
  <c r="H398" i="8" s="1"/>
  <c r="E401" i="8"/>
  <c r="F403" i="8"/>
  <c r="F411" i="8"/>
  <c r="G411" i="8" s="1"/>
  <c r="F419" i="8"/>
  <c r="F426" i="8"/>
  <c r="F434" i="8"/>
  <c r="F442" i="8"/>
  <c r="F450" i="8"/>
  <c r="F458" i="8"/>
  <c r="E469" i="8"/>
  <c r="E477" i="8"/>
  <c r="E485" i="8"/>
  <c r="E493" i="8"/>
  <c r="E501" i="8"/>
  <c r="G501" i="8" s="1"/>
  <c r="H501" i="8" s="1"/>
  <c r="E509" i="8"/>
  <c r="E393" i="8"/>
  <c r="F394" i="8"/>
  <c r="F404" i="8"/>
  <c r="G404" i="8" s="1"/>
  <c r="H404" i="8" s="1"/>
  <c r="E407" i="8"/>
  <c r="F412" i="8"/>
  <c r="E415" i="8"/>
  <c r="E420" i="8"/>
  <c r="E424" i="8"/>
  <c r="E428" i="8"/>
  <c r="E436" i="8"/>
  <c r="E440" i="8"/>
  <c r="E444" i="8"/>
  <c r="E452" i="8"/>
  <c r="E456" i="8"/>
  <c r="E460" i="8"/>
  <c r="E468" i="8"/>
  <c r="F469" i="8"/>
  <c r="E472" i="8"/>
  <c r="E476" i="8"/>
  <c r="F477" i="8"/>
  <c r="G477" i="8" s="1"/>
  <c r="H477" i="8" s="1"/>
  <c r="E480" i="8"/>
  <c r="E484" i="8"/>
  <c r="F485" i="8"/>
  <c r="G485" i="8" s="1"/>
  <c r="H485" i="8" s="1"/>
  <c r="E488" i="8"/>
  <c r="E492" i="8"/>
  <c r="F493" i="8"/>
  <c r="E496" i="8"/>
  <c r="E402" i="8"/>
  <c r="F407" i="8"/>
  <c r="G407" i="8" s="1"/>
  <c r="H407" i="8" s="1"/>
  <c r="E410" i="8"/>
  <c r="F415" i="8"/>
  <c r="E418" i="8"/>
  <c r="F420" i="8"/>
  <c r="E423" i="8"/>
  <c r="E427" i="8"/>
  <c r="F428" i="8"/>
  <c r="E431" i="8"/>
  <c r="E435" i="8"/>
  <c r="F436" i="8"/>
  <c r="E439" i="8"/>
  <c r="E443" i="8"/>
  <c r="F444" i="8"/>
  <c r="E447" i="8"/>
  <c r="E451" i="8"/>
  <c r="G451" i="8" s="1"/>
  <c r="H451" i="8" s="1"/>
  <c r="F452" i="8"/>
  <c r="E455" i="8"/>
  <c r="E459" i="8"/>
  <c r="F460" i="8"/>
  <c r="E463" i="8"/>
  <c r="E467" i="8"/>
  <c r="F468" i="8"/>
  <c r="F472" i="8"/>
  <c r="G472" i="8" s="1"/>
  <c r="E475" i="8"/>
  <c r="F476" i="8"/>
  <c r="F480" i="8"/>
  <c r="G480" i="8" s="1"/>
  <c r="H480" i="8" s="1"/>
  <c r="E483" i="8"/>
  <c r="G483" i="8"/>
  <c r="H483" i="8" s="1"/>
  <c r="F484" i="8"/>
  <c r="F488" i="8"/>
  <c r="G488" i="8" s="1"/>
  <c r="E491" i="8"/>
  <c r="F492" i="8"/>
  <c r="E495" i="8"/>
  <c r="G495" i="8" s="1"/>
  <c r="H495" i="8" s="1"/>
  <c r="F496" i="8"/>
  <c r="G496" i="8" s="1"/>
  <c r="H496" i="8" s="1"/>
  <c r="E499" i="8"/>
  <c r="F500" i="8"/>
  <c r="F504" i="8"/>
  <c r="E507" i="8"/>
  <c r="F508" i="8"/>
  <c r="E511" i="8"/>
  <c r="F512" i="8"/>
  <c r="E515" i="8"/>
  <c r="F516" i="8"/>
  <c r="F520" i="8"/>
  <c r="F524" i="8"/>
  <c r="F532" i="8"/>
  <c r="F540" i="8"/>
  <c r="E521" i="8"/>
  <c r="F525" i="8"/>
  <c r="E526" i="8"/>
  <c r="F533" i="8"/>
  <c r="E534" i="8"/>
  <c r="F539" i="8"/>
  <c r="F541" i="8"/>
  <c r="E542" i="8"/>
  <c r="F547" i="8"/>
  <c r="E550" i="8"/>
  <c r="E554" i="8"/>
  <c r="G554" i="8" s="1"/>
  <c r="H554" i="8" s="1"/>
  <c r="F555" i="8"/>
  <c r="E558" i="8"/>
  <c r="F563" i="8"/>
  <c r="E566" i="8"/>
  <c r="E570" i="8"/>
  <c r="F571" i="8"/>
  <c r="E574" i="8"/>
  <c r="F579" i="8"/>
  <c r="E582" i="8"/>
  <c r="F583" i="8"/>
  <c r="E586" i="8"/>
  <c r="G586" i="8" s="1"/>
  <c r="H586" i="8" s="1"/>
  <c r="E590" i="8"/>
  <c r="F591" i="8"/>
  <c r="E594" i="8"/>
  <c r="E598" i="8"/>
  <c r="F599" i="8"/>
  <c r="E602" i="8"/>
  <c r="E606" i="8"/>
  <c r="F607" i="8"/>
  <c r="E610" i="8"/>
  <c r="E614" i="8"/>
  <c r="F615" i="8"/>
  <c r="E618" i="8"/>
  <c r="G618" i="8" s="1"/>
  <c r="H618" i="8" s="1"/>
  <c r="E622" i="8"/>
  <c r="F623" i="8"/>
  <c r="E626" i="8"/>
  <c r="E630" i="8"/>
  <c r="F631" i="8"/>
  <c r="E634" i="8"/>
  <c r="E638" i="8"/>
  <c r="E508" i="8"/>
  <c r="G508" i="8" s="1"/>
  <c r="H508" i="8" s="1"/>
  <c r="E512" i="8"/>
  <c r="G512" i="8" s="1"/>
  <c r="E516" i="8"/>
  <c r="F521" i="8"/>
  <c r="E524" i="8"/>
  <c r="G524" i="8" s="1"/>
  <c r="F526" i="8"/>
  <c r="G526" i="8" s="1"/>
  <c r="H526" i="8" s="1"/>
  <c r="E529" i="8"/>
  <c r="E532" i="8"/>
  <c r="G532" i="8" s="1"/>
  <c r="H532" i="8" s="1"/>
  <c r="F534" i="8"/>
  <c r="E537" i="8"/>
  <c r="E540" i="8"/>
  <c r="F542" i="8"/>
  <c r="E545" i="8"/>
  <c r="E549" i="8"/>
  <c r="F550" i="8"/>
  <c r="G550" i="8" s="1"/>
  <c r="H550" i="8" s="1"/>
  <c r="E553" i="8"/>
  <c r="F554" i="8"/>
  <c r="E557" i="8"/>
  <c r="F558" i="8"/>
  <c r="G558" i="8" s="1"/>
  <c r="H558" i="8" s="1"/>
  <c r="E561" i="8"/>
  <c r="E565" i="8"/>
  <c r="F566" i="8"/>
  <c r="G566" i="8" s="1"/>
  <c r="H566" i="8" s="1"/>
  <c r="E569" i="8"/>
  <c r="F570" i="8"/>
  <c r="E573" i="8"/>
  <c r="F574" i="8"/>
  <c r="G574" i="8" s="1"/>
  <c r="H574" i="8" s="1"/>
  <c r="E577" i="8"/>
  <c r="E581" i="8"/>
  <c r="F582" i="8"/>
  <c r="G582" i="8" s="1"/>
  <c r="H582" i="8" s="1"/>
  <c r="F586" i="8"/>
  <c r="E589" i="8"/>
  <c r="F590" i="8"/>
  <c r="F594" i="8"/>
  <c r="G594" i="8" s="1"/>
  <c r="H594" i="8" s="1"/>
  <c r="E597" i="8"/>
  <c r="F598" i="8"/>
  <c r="G598" i="8" s="1"/>
  <c r="H598" i="8" s="1"/>
  <c r="F602" i="8"/>
  <c r="E605" i="8"/>
  <c r="F606" i="8"/>
  <c r="G606" i="8" s="1"/>
  <c r="H606" i="8" s="1"/>
  <c r="F610" i="8"/>
  <c r="G610" i="8" s="1"/>
  <c r="E613" i="8"/>
  <c r="F614" i="8"/>
  <c r="G614" i="8" s="1"/>
  <c r="H614" i="8" s="1"/>
  <c r="F618" i="8"/>
  <c r="E621" i="8"/>
  <c r="F622" i="8"/>
  <c r="G622" i="8" s="1"/>
  <c r="H622" i="8" s="1"/>
  <c r="F626" i="8"/>
  <c r="G626" i="8" s="1"/>
  <c r="H626" i="8" s="1"/>
  <c r="E629" i="8"/>
  <c r="F630" i="8"/>
  <c r="G630" i="8" s="1"/>
  <c r="H630" i="8" s="1"/>
  <c r="F634" i="8"/>
  <c r="G634" i="8" s="1"/>
  <c r="H634" i="8" s="1"/>
  <c r="E637" i="8"/>
  <c r="F638" i="8"/>
  <c r="G638" i="8" s="1"/>
  <c r="H638" i="8" s="1"/>
  <c r="F642" i="8"/>
  <c r="E645" i="8"/>
  <c r="F646" i="8"/>
  <c r="E504" i="8"/>
  <c r="G504" i="8" s="1"/>
  <c r="H504" i="8" s="1"/>
  <c r="F509" i="8"/>
  <c r="F515" i="8"/>
  <c r="E517" i="8"/>
  <c r="E520" i="8"/>
  <c r="G520" i="8" s="1"/>
  <c r="F522" i="8"/>
  <c r="F529" i="8"/>
  <c r="F537" i="8"/>
  <c r="F545" i="8"/>
  <c r="E548" i="8"/>
  <c r="F549" i="8"/>
  <c r="G549" i="8" s="1"/>
  <c r="H549" i="8" s="1"/>
  <c r="F553" i="8"/>
  <c r="E556" i="8"/>
  <c r="F557" i="8"/>
  <c r="G557" i="8" s="1"/>
  <c r="H557" i="8" s="1"/>
  <c r="F561" i="8"/>
  <c r="E564" i="8"/>
  <c r="F565" i="8"/>
  <c r="G565" i="8" s="1"/>
  <c r="H565" i="8" s="1"/>
  <c r="F569" i="8"/>
  <c r="E572" i="8"/>
  <c r="F573" i="8"/>
  <c r="G573" i="8" s="1"/>
  <c r="H573" i="8" s="1"/>
  <c r="F577" i="8"/>
  <c r="F581" i="8"/>
  <c r="E584" i="8"/>
  <c r="E588" i="8"/>
  <c r="F589" i="8"/>
  <c r="E596" i="8"/>
  <c r="F597" i="8"/>
  <c r="E600" i="8"/>
  <c r="E604" i="8"/>
  <c r="F605" i="8"/>
  <c r="E612" i="8"/>
  <c r="F613" i="8"/>
  <c r="E616" i="8"/>
  <c r="E620" i="8"/>
  <c r="F621" i="8"/>
  <c r="E628" i="8"/>
  <c r="F629" i="8"/>
  <c r="E632" i="8"/>
  <c r="E500" i="8"/>
  <c r="F501" i="8"/>
  <c r="F517" i="8"/>
  <c r="E525" i="8"/>
  <c r="G525" i="8" s="1"/>
  <c r="E533" i="8"/>
  <c r="E541" i="8"/>
  <c r="G541" i="8" s="1"/>
  <c r="H541" i="8" s="1"/>
  <c r="F548" i="8"/>
  <c r="F556" i="8"/>
  <c r="G556" i="8" s="1"/>
  <c r="H556" i="8" s="1"/>
  <c r="F564" i="8"/>
  <c r="F572" i="8"/>
  <c r="G572" i="8" s="1"/>
  <c r="H572" i="8" s="1"/>
  <c r="E583" i="8"/>
  <c r="E591" i="8"/>
  <c r="G591" i="8" s="1"/>
  <c r="H591" i="8" s="1"/>
  <c r="E599" i="8"/>
  <c r="E607" i="8"/>
  <c r="G607" i="8" s="1"/>
  <c r="H607" i="8" s="1"/>
  <c r="E615" i="8"/>
  <c r="E623" i="8"/>
  <c r="G623" i="8" s="1"/>
  <c r="H623" i="8" s="1"/>
  <c r="E631" i="8"/>
  <c r="E639" i="8"/>
  <c r="G639" i="8" s="1"/>
  <c r="H639" i="8" s="1"/>
  <c r="E647" i="8"/>
  <c r="E655" i="8"/>
  <c r="G655" i="8" s="1"/>
  <c r="H655" i="8" s="1"/>
  <c r="E663" i="8"/>
  <c r="E671" i="8"/>
  <c r="G671" i="8" s="1"/>
  <c r="H671" i="8" s="1"/>
  <c r="F672" i="8"/>
  <c r="E675" i="8"/>
  <c r="E679" i="8"/>
  <c r="F680" i="8"/>
  <c r="E683" i="8"/>
  <c r="E687" i="8"/>
  <c r="F688" i="8"/>
  <c r="E691" i="8"/>
  <c r="E695" i="8"/>
  <c r="F696" i="8"/>
  <c r="G696" i="8" s="1"/>
  <c r="E699" i="8"/>
  <c r="E703" i="8"/>
  <c r="F704" i="8"/>
  <c r="E707" i="8"/>
  <c r="F650" i="8"/>
  <c r="E653" i="8"/>
  <c r="F658" i="8"/>
  <c r="E661" i="8"/>
  <c r="F666" i="8"/>
  <c r="F671" i="8"/>
  <c r="F679" i="8"/>
  <c r="F687" i="8"/>
  <c r="F695" i="8"/>
  <c r="G695" i="8" s="1"/>
  <c r="H695" i="8" s="1"/>
  <c r="F703" i="8"/>
  <c r="E710" i="8"/>
  <c r="F711" i="8"/>
  <c r="F715" i="8"/>
  <c r="E718" i="8"/>
  <c r="F719" i="8"/>
  <c r="F723" i="8"/>
  <c r="E726" i="8"/>
  <c r="F727" i="8"/>
  <c r="F731" i="8"/>
  <c r="E734" i="8"/>
  <c r="F735" i="8"/>
  <c r="F739" i="8"/>
  <c r="E742" i="8"/>
  <c r="F743" i="8"/>
  <c r="F747" i="8"/>
  <c r="E750" i="8"/>
  <c r="F751" i="8"/>
  <c r="F755" i="8"/>
  <c r="E758" i="8"/>
  <c r="F759" i="8"/>
  <c r="F763" i="8"/>
  <c r="F653" i="8"/>
  <c r="E654" i="8"/>
  <c r="F661" i="8"/>
  <c r="E662" i="8"/>
  <c r="E672" i="8"/>
  <c r="G672" i="8"/>
  <c r="H672" i="8" s="1"/>
  <c r="E680" i="8"/>
  <c r="G680" i="8" s="1"/>
  <c r="E688" i="8"/>
  <c r="G688" i="8" s="1"/>
  <c r="F690" i="8"/>
  <c r="G690" i="8" s="1"/>
  <c r="H690" i="8" s="1"/>
  <c r="E693" i="8"/>
  <c r="E696" i="8"/>
  <c r="E704" i="8"/>
  <c r="G704" i="8" s="1"/>
  <c r="F710" i="8"/>
  <c r="F718" i="8"/>
  <c r="F726" i="8"/>
  <c r="F734" i="8"/>
  <c r="F742" i="8"/>
  <c r="F750" i="8"/>
  <c r="F637" i="8"/>
  <c r="E642" i="8"/>
  <c r="E646" i="8"/>
  <c r="G646" i="8" s="1"/>
  <c r="H646" i="8" s="1"/>
  <c r="E652" i="8"/>
  <c r="F654" i="8"/>
  <c r="F662" i="8"/>
  <c r="G662" i="8" s="1"/>
  <c r="H662" i="8" s="1"/>
  <c r="E670" i="8"/>
  <c r="F675" i="8"/>
  <c r="G675" i="8" s="1"/>
  <c r="E678" i="8"/>
  <c r="G678" i="8" s="1"/>
  <c r="H678" i="8" s="1"/>
  <c r="F683" i="8"/>
  <c r="F685" i="8"/>
  <c r="E686" i="8"/>
  <c r="F691" i="8"/>
  <c r="G691" i="8" s="1"/>
  <c r="E694" i="8"/>
  <c r="F699" i="8"/>
  <c r="E702" i="8"/>
  <c r="F707" i="8"/>
  <c r="G707" i="8" s="1"/>
  <c r="H707" i="8" s="1"/>
  <c r="E712" i="8"/>
  <c r="G712" i="8" s="1"/>
  <c r="H712" i="8" s="1"/>
  <c r="E720" i="8"/>
  <c r="G720" i="8" s="1"/>
  <c r="H720" i="8" s="1"/>
  <c r="E728" i="8"/>
  <c r="G728" i="8" s="1"/>
  <c r="H728" i="8" s="1"/>
  <c r="E736" i="8"/>
  <c r="G736" i="8" s="1"/>
  <c r="H736" i="8" s="1"/>
  <c r="E744" i="8"/>
  <c r="G744" i="8" s="1"/>
  <c r="E752" i="8"/>
  <c r="G752" i="8" s="1"/>
  <c r="H752" i="8" s="1"/>
  <c r="E760" i="8"/>
  <c r="G760" i="8" s="1"/>
  <c r="H760" i="8" s="1"/>
  <c r="F639" i="8"/>
  <c r="F641" i="8"/>
  <c r="F645" i="8"/>
  <c r="F647" i="8"/>
  <c r="E650" i="8"/>
  <c r="F655" i="8"/>
  <c r="E658" i="8"/>
  <c r="F663" i="8"/>
  <c r="E666" i="8"/>
  <c r="G666" i="8" s="1"/>
  <c r="H666" i="8" s="1"/>
  <c r="F670" i="8"/>
  <c r="G670" i="8" s="1"/>
  <c r="H670" i="8" s="1"/>
  <c r="F678" i="8"/>
  <c r="F686" i="8"/>
  <c r="F694" i="8"/>
  <c r="F702" i="8"/>
  <c r="E711" i="8"/>
  <c r="F712" i="8"/>
  <c r="E715" i="8"/>
  <c r="E719" i="8"/>
  <c r="F720" i="8"/>
  <c r="E723" i="8"/>
  <c r="G723" i="8" s="1"/>
  <c r="H723" i="8" s="1"/>
  <c r="E727" i="8"/>
  <c r="G727" i="8" s="1"/>
  <c r="H727" i="8" s="1"/>
  <c r="F728" i="8"/>
  <c r="E731" i="8"/>
  <c r="E735" i="8"/>
  <c r="F736" i="8"/>
  <c r="E739" i="8"/>
  <c r="G739" i="8" s="1"/>
  <c r="E743" i="8"/>
  <c r="F744" i="8"/>
  <c r="E747" i="8"/>
  <c r="E751" i="8"/>
  <c r="F752" i="8"/>
  <c r="E755" i="8"/>
  <c r="G755" i="8" s="1"/>
  <c r="E759" i="8"/>
  <c r="G759" i="8" s="1"/>
  <c r="H759" i="8" s="1"/>
  <c r="F760" i="8"/>
  <c r="E763" i="8"/>
  <c r="F758" i="8"/>
  <c r="G555" i="8"/>
  <c r="H555" i="8" s="1"/>
  <c r="G385" i="8"/>
  <c r="G353" i="8"/>
  <c r="H353" i="8" s="1"/>
  <c r="F262" i="8"/>
  <c r="G262" i="8" s="1"/>
  <c r="H262" i="8" s="1"/>
  <c r="G547" i="8"/>
  <c r="H547" i="8" s="1"/>
  <c r="G345" i="8"/>
  <c r="H345" i="8" s="1"/>
  <c r="G459" i="8"/>
  <c r="H459" i="8" s="1"/>
  <c r="G435" i="8"/>
  <c r="H744" i="8"/>
  <c r="G703" i="8"/>
  <c r="H703" i="8" s="1"/>
  <c r="G534" i="8"/>
  <c r="H534" i="8" s="1"/>
  <c r="H488" i="8"/>
  <c r="H472" i="8"/>
  <c r="H411" i="8"/>
  <c r="H390" i="8"/>
  <c r="H374" i="8"/>
  <c r="H358" i="8"/>
  <c r="H350" i="8"/>
  <c r="H342" i="8"/>
  <c r="G119" i="8"/>
  <c r="H119" i="8" s="1"/>
  <c r="G387" i="8"/>
  <c r="H387" i="8" s="1"/>
  <c r="G379" i="8"/>
  <c r="H379" i="8"/>
  <c r="G371" i="8"/>
  <c r="H371" i="8" s="1"/>
  <c r="G363" i="8"/>
  <c r="H363" i="8"/>
  <c r="G355" i="8"/>
  <c r="H355" i="8" s="1"/>
  <c r="G347" i="8"/>
  <c r="H347" i="8"/>
  <c r="G339" i="8"/>
  <c r="H339" i="8" s="1"/>
  <c r="G176" i="8"/>
  <c r="H176" i="8" s="1"/>
  <c r="H696" i="8"/>
  <c r="G313" i="8"/>
  <c r="H313" i="8"/>
  <c r="G312" i="8"/>
  <c r="H312" i="8" s="1"/>
  <c r="G386" i="8"/>
  <c r="H386" i="8"/>
  <c r="G306" i="8"/>
  <c r="H306" i="8" s="1"/>
  <c r="G370" i="8"/>
  <c r="H370" i="8" s="1"/>
  <c r="G354" i="8"/>
  <c r="H354" i="8"/>
  <c r="G115" i="8"/>
  <c r="H115" i="8" s="1"/>
  <c r="H512" i="8"/>
  <c r="H755" i="8"/>
  <c r="H739" i="8"/>
  <c r="H688" i="8"/>
  <c r="H520" i="8"/>
  <c r="G91" i="8"/>
  <c r="H91" i="8"/>
  <c r="H75" i="8"/>
  <c r="G167" i="8"/>
  <c r="H167" i="8"/>
  <c r="H205" i="8"/>
  <c r="G336" i="8"/>
  <c r="H336" i="8"/>
  <c r="H328" i="8"/>
  <c r="G320" i="8"/>
  <c r="H320" i="8" s="1"/>
  <c r="G96" i="8"/>
  <c r="H96" i="8" s="1"/>
  <c r="H610" i="8"/>
  <c r="G699" i="8"/>
  <c r="H699" i="8" s="1"/>
  <c r="H691" i="8"/>
  <c r="G683" i="8"/>
  <c r="H683" i="8" s="1"/>
  <c r="H675" i="8"/>
  <c r="G632" i="8"/>
  <c r="H632" i="8" s="1"/>
  <c r="G600" i="8"/>
  <c r="H600" i="8" s="1"/>
  <c r="G590" i="8"/>
  <c r="H590" i="8" s="1"/>
  <c r="G402" i="8"/>
  <c r="H402" i="8" s="1"/>
  <c r="G492" i="8"/>
  <c r="H492" i="8"/>
  <c r="G484" i="8"/>
  <c r="H484" i="8" s="1"/>
  <c r="G476" i="8"/>
  <c r="H476" i="8"/>
  <c r="G468" i="8"/>
  <c r="H468" i="8" s="1"/>
  <c r="G458" i="8"/>
  <c r="H458" i="8"/>
  <c r="G442" i="8"/>
  <c r="H442" i="8" s="1"/>
  <c r="G426" i="8"/>
  <c r="H426" i="8" s="1"/>
  <c r="G349" i="8"/>
  <c r="H349" i="8" s="1"/>
  <c r="G117" i="8"/>
  <c r="H117" i="8" s="1"/>
  <c r="G65" i="8"/>
  <c r="H65" i="8" s="1"/>
  <c r="G256" i="8"/>
  <c r="H256" i="8" s="1"/>
  <c r="G250" i="8"/>
  <c r="H250" i="8" s="1"/>
  <c r="G333" i="8"/>
  <c r="H333" i="8" s="1"/>
  <c r="H325" i="8"/>
  <c r="G317" i="8"/>
  <c r="H317" i="8" s="1"/>
  <c r="H314" i="8"/>
  <c r="G628" i="8"/>
  <c r="H628" i="8" s="1"/>
  <c r="G602" i="8"/>
  <c r="H602" i="8" s="1"/>
  <c r="G570" i="8"/>
  <c r="H570" i="8" s="1"/>
  <c r="G686" i="8"/>
  <c r="H686" i="8" s="1"/>
  <c r="G569" i="8"/>
  <c r="H569" i="8" s="1"/>
  <c r="G553" i="8"/>
  <c r="H553" i="8" s="1"/>
  <c r="G516" i="8"/>
  <c r="H516" i="8" s="1"/>
  <c r="G394" i="8"/>
  <c r="H394" i="8" s="1"/>
  <c r="G309" i="8"/>
  <c r="H309" i="8" s="1"/>
  <c r="G658" i="8"/>
  <c r="H658" i="8" s="1"/>
  <c r="G702" i="8"/>
  <c r="H702" i="8" s="1"/>
  <c r="G653" i="8"/>
  <c r="H653" i="8" s="1"/>
  <c r="G645" i="8"/>
  <c r="H645" i="8"/>
  <c r="G637" i="8"/>
  <c r="H637" i="8" s="1"/>
  <c r="G629" i="8"/>
  <c r="H629" i="8"/>
  <c r="G621" i="8"/>
  <c r="H621" i="8" s="1"/>
  <c r="G613" i="8"/>
  <c r="H613" i="8" s="1"/>
  <c r="G605" i="8"/>
  <c r="H605" i="8" s="1"/>
  <c r="G597" i="8"/>
  <c r="H597" i="8"/>
  <c r="G589" i="8"/>
  <c r="H589" i="8" s="1"/>
  <c r="G581" i="8"/>
  <c r="H581" i="8" s="1"/>
  <c r="G540" i="8"/>
  <c r="H540" i="8" s="1"/>
  <c r="G529" i="8"/>
  <c r="H529" i="8"/>
  <c r="G511" i="8"/>
  <c r="H511" i="8" s="1"/>
  <c r="G410" i="8"/>
  <c r="H410" i="8" s="1"/>
  <c r="G456" i="8"/>
  <c r="H456" i="8" s="1"/>
  <c r="G440" i="8"/>
  <c r="H440" i="8" s="1"/>
  <c r="G403" i="8"/>
  <c r="H403" i="8" s="1"/>
  <c r="G412" i="8"/>
  <c r="H412" i="8"/>
  <c r="G396" i="8"/>
  <c r="H396" i="8" s="1"/>
  <c r="G95" i="8"/>
  <c r="H95" i="8" s="1"/>
  <c r="G87" i="8"/>
  <c r="H87" i="8" s="1"/>
  <c r="G79" i="8"/>
  <c r="H79" i="8" s="1"/>
  <c r="G165" i="8"/>
  <c r="H165" i="8" s="1"/>
  <c r="G90" i="8"/>
  <c r="H90" i="8" s="1"/>
  <c r="G253" i="8"/>
  <c r="H253" i="8"/>
  <c r="G220" i="8"/>
  <c r="H220" i="8" s="1"/>
  <c r="G209" i="8"/>
  <c r="H209" i="8" s="1"/>
  <c r="G305" i="8"/>
  <c r="H305" i="8" s="1"/>
  <c r="G304" i="8"/>
  <c r="H304" i="8" s="1"/>
  <c r="G296" i="8"/>
  <c r="H296" i="8" s="1"/>
  <c r="H435" i="8"/>
  <c r="H680" i="8"/>
  <c r="H385" i="8"/>
  <c r="H524" i="8"/>
  <c r="H704" i="8"/>
  <c r="H525" i="8"/>
  <c r="G665" i="8" l="1"/>
  <c r="H665" i="8" s="1"/>
  <c r="G285" i="8"/>
  <c r="H285" i="8" s="1"/>
  <c r="E740" i="8"/>
  <c r="F740" i="8"/>
  <c r="E730" i="8"/>
  <c r="F730" i="8"/>
  <c r="F705" i="8"/>
  <c r="E705" i="8"/>
  <c r="F692" i="8"/>
  <c r="E692" i="8"/>
  <c r="E578" i="8"/>
  <c r="E519" i="8"/>
  <c r="E503" i="8"/>
  <c r="G503" i="8" s="1"/>
  <c r="H503" i="8" s="1"/>
  <c r="E487" i="8"/>
  <c r="G487" i="8" s="1"/>
  <c r="H487" i="8" s="1"/>
  <c r="G469" i="8"/>
  <c r="H469" i="8" s="1"/>
  <c r="F438" i="8"/>
  <c r="G438" i="8" s="1"/>
  <c r="H438" i="8" s="1"/>
  <c r="G519" i="8"/>
  <c r="H519" i="8" s="1"/>
  <c r="F318" i="8"/>
  <c r="G318" i="8" s="1"/>
  <c r="H318" i="8" s="1"/>
  <c r="E762" i="8"/>
  <c r="F762" i="8"/>
  <c r="E756" i="8"/>
  <c r="G756" i="8" s="1"/>
  <c r="H756" i="8" s="1"/>
  <c r="F756" i="8"/>
  <c r="E746" i="8"/>
  <c r="F746" i="8"/>
  <c r="G746" i="8" s="1"/>
  <c r="H746" i="8" s="1"/>
  <c r="E724" i="8"/>
  <c r="G724" i="8" s="1"/>
  <c r="H724" i="8" s="1"/>
  <c r="F724" i="8"/>
  <c r="E714" i="8"/>
  <c r="F714" i="8"/>
  <c r="G714" i="8" s="1"/>
  <c r="H714" i="8" s="1"/>
  <c r="F708" i="8"/>
  <c r="E708" i="8"/>
  <c r="G708" i="8" s="1"/>
  <c r="H708" i="8" s="1"/>
  <c r="E698" i="8"/>
  <c r="F698" i="8"/>
  <c r="F682" i="8"/>
  <c r="E682" i="8"/>
  <c r="E676" i="8"/>
  <c r="F676" i="8"/>
  <c r="G676" i="8"/>
  <c r="H676" i="8" s="1"/>
  <c r="F665" i="8"/>
  <c r="E665" i="8"/>
  <c r="E649" i="8"/>
  <c r="G649" i="8"/>
  <c r="H649" i="8" s="1"/>
  <c r="F649" i="8"/>
  <c r="F643" i="8"/>
  <c r="E643" i="8"/>
  <c r="E633" i="8"/>
  <c r="G633" i="8" s="1"/>
  <c r="H633" i="8" s="1"/>
  <c r="F633" i="8"/>
  <c r="F627" i="8"/>
  <c r="E627" i="8"/>
  <c r="E617" i="8"/>
  <c r="G617" i="8" s="1"/>
  <c r="H617" i="8" s="1"/>
  <c r="F617" i="8"/>
  <c r="F611" i="8"/>
  <c r="E611" i="8"/>
  <c r="G611" i="8" s="1"/>
  <c r="H611" i="8" s="1"/>
  <c r="E601" i="8"/>
  <c r="G601" i="8" s="1"/>
  <c r="H601" i="8" s="1"/>
  <c r="F601" i="8"/>
  <c r="F595" i="8"/>
  <c r="E595" i="8"/>
  <c r="G595" i="8" s="1"/>
  <c r="H595" i="8" s="1"/>
  <c r="E585" i="8"/>
  <c r="G585" i="8" s="1"/>
  <c r="H585" i="8" s="1"/>
  <c r="F585" i="8"/>
  <c r="G578" i="8"/>
  <c r="H578" i="8" s="1"/>
  <c r="E568" i="8"/>
  <c r="F568" i="8"/>
  <c r="E562" i="8"/>
  <c r="F562" i="8"/>
  <c r="G562" i="8" s="1"/>
  <c r="H562" i="8" s="1"/>
  <c r="E552" i="8"/>
  <c r="F552" i="8"/>
  <c r="E536" i="8"/>
  <c r="F536" i="8"/>
  <c r="E530" i="8"/>
  <c r="F530" i="8"/>
  <c r="G530" i="8"/>
  <c r="H530" i="8" s="1"/>
  <c r="E513" i="8"/>
  <c r="F513" i="8"/>
  <c r="E497" i="8"/>
  <c r="F497" i="8"/>
  <c r="E481" i="8"/>
  <c r="G481" i="8" s="1"/>
  <c r="H481" i="8" s="1"/>
  <c r="F481" i="8"/>
  <c r="E471" i="8"/>
  <c r="F471" i="8"/>
  <c r="E465" i="8"/>
  <c r="G465" i="8" s="1"/>
  <c r="H465" i="8" s="1"/>
  <c r="F465" i="8"/>
  <c r="E454" i="8"/>
  <c r="F454" i="8"/>
  <c r="G454" i="8"/>
  <c r="H454" i="8" s="1"/>
  <c r="E448" i="8"/>
  <c r="F448" i="8"/>
  <c r="G448" i="8"/>
  <c r="H448" i="8" s="1"/>
  <c r="E432" i="8"/>
  <c r="G432" i="8" s="1"/>
  <c r="H432" i="8" s="1"/>
  <c r="F432" i="8"/>
  <c r="E422" i="8"/>
  <c r="F422" i="8"/>
  <c r="G422" i="8"/>
  <c r="H422" i="8" s="1"/>
  <c r="E416" i="8"/>
  <c r="F416" i="8"/>
  <c r="F406" i="8"/>
  <c r="E406" i="8"/>
  <c r="G406" i="8" s="1"/>
  <c r="H406" i="8" s="1"/>
  <c r="E400" i="8"/>
  <c r="F400" i="8"/>
  <c r="F389" i="8"/>
  <c r="E389" i="8"/>
  <c r="F383" i="8"/>
  <c r="E383" i="8"/>
  <c r="G383" i="8" s="1"/>
  <c r="H383" i="8" s="1"/>
  <c r="F373" i="8"/>
  <c r="G373" i="8" s="1"/>
  <c r="H373" i="8" s="1"/>
  <c r="E373" i="8"/>
  <c r="F367" i="8"/>
  <c r="E367" i="8"/>
  <c r="G367" i="8" s="1"/>
  <c r="H367" i="8" s="1"/>
  <c r="F357" i="8"/>
  <c r="G357" i="8" s="1"/>
  <c r="H357" i="8" s="1"/>
  <c r="E357" i="8"/>
  <c r="F351" i="8"/>
  <c r="E351" i="8"/>
  <c r="G351" i="8" s="1"/>
  <c r="H351" i="8" s="1"/>
  <c r="F341" i="8"/>
  <c r="E341" i="8"/>
  <c r="G341" i="8" s="1"/>
  <c r="H341" i="8" s="1"/>
  <c r="E334" i="8"/>
  <c r="G334" i="8" s="1"/>
  <c r="H334" i="8" s="1"/>
  <c r="F334" i="8"/>
  <c r="F324" i="8"/>
  <c r="E324" i="8"/>
  <c r="G324" i="8" s="1"/>
  <c r="H324" i="8" s="1"/>
  <c r="E308" i="8"/>
  <c r="F308" i="8"/>
  <c r="E302" i="8"/>
  <c r="G302" i="8" s="1"/>
  <c r="H302" i="8" s="1"/>
  <c r="F302" i="8"/>
  <c r="E299" i="8"/>
  <c r="F299" i="8"/>
  <c r="G299" i="8"/>
  <c r="H299" i="8" s="1"/>
  <c r="E297" i="8"/>
  <c r="F297" i="8"/>
  <c r="G297" i="8" s="1"/>
  <c r="H297" i="8" s="1"/>
  <c r="E295" i="8"/>
  <c r="G295" i="8" s="1"/>
  <c r="H295" i="8" s="1"/>
  <c r="F295" i="8"/>
  <c r="F293" i="8"/>
  <c r="E293" i="8"/>
  <c r="G293" i="8" s="1"/>
  <c r="H293" i="8" s="1"/>
  <c r="F291" i="8"/>
  <c r="E291" i="8"/>
  <c r="G291" i="8" s="1"/>
  <c r="H291" i="8" s="1"/>
  <c r="E289" i="8"/>
  <c r="G289" i="8" s="1"/>
  <c r="H289" i="8" s="1"/>
  <c r="F289" i="8"/>
  <c r="E287" i="8"/>
  <c r="G287" i="8"/>
  <c r="H287" i="8" s="1"/>
  <c r="F285" i="8"/>
  <c r="E285" i="8"/>
  <c r="E283" i="8"/>
  <c r="G283" i="8" s="1"/>
  <c r="H283" i="8" s="1"/>
  <c r="F283" i="8"/>
  <c r="E281" i="8"/>
  <c r="F281" i="8"/>
  <c r="G281" i="8"/>
  <c r="H281" i="8" s="1"/>
  <c r="E279" i="8"/>
  <c r="G279" i="8" s="1"/>
  <c r="H279" i="8" s="1"/>
  <c r="F279" i="8"/>
  <c r="G497" i="8"/>
  <c r="H497" i="8" s="1"/>
  <c r="F659" i="8"/>
  <c r="G659" i="8" s="1"/>
  <c r="H659" i="8" s="1"/>
  <c r="E546" i="8"/>
  <c r="G546" i="8" s="1"/>
  <c r="H546" i="8" s="1"/>
  <c r="G424" i="8"/>
  <c r="H424" i="8" s="1"/>
  <c r="F287" i="8"/>
  <c r="G679" i="8"/>
  <c r="H679" i="8" s="1"/>
  <c r="G537" i="8"/>
  <c r="H537" i="8" s="1"/>
  <c r="G499" i="8"/>
  <c r="H499" i="8" s="1"/>
  <c r="F179" i="8"/>
  <c r="G179" i="8" s="1"/>
  <c r="H179" i="8" s="1"/>
  <c r="E191" i="8"/>
  <c r="G191" i="8" s="1"/>
  <c r="H191" i="8" s="1"/>
  <c r="F70" i="8"/>
  <c r="G70" i="8" s="1"/>
  <c r="H70" i="8" s="1"/>
  <c r="F163" i="8"/>
  <c r="G163" i="8" s="1"/>
  <c r="H163" i="8" s="1"/>
  <c r="E754" i="8"/>
  <c r="F754" i="8"/>
  <c r="G754" i="8" s="1"/>
  <c r="H754" i="8" s="1"/>
  <c r="G748" i="8"/>
  <c r="H748" i="8" s="1"/>
  <c r="E738" i="8"/>
  <c r="F738" i="8"/>
  <c r="E722" i="8"/>
  <c r="G722" i="8" s="1"/>
  <c r="H722" i="8" s="1"/>
  <c r="F722" i="8"/>
  <c r="F706" i="8"/>
  <c r="E706" i="8"/>
  <c r="F700" i="8"/>
  <c r="E700" i="8"/>
  <c r="G700" i="8" s="1"/>
  <c r="H700" i="8" s="1"/>
  <c r="F684" i="8"/>
  <c r="G684" i="8"/>
  <c r="H684" i="8" s="1"/>
  <c r="E674" i="8"/>
  <c r="F674" i="8"/>
  <c r="F668" i="8"/>
  <c r="E668" i="8"/>
  <c r="G668" i="8" s="1"/>
  <c r="H668" i="8" s="1"/>
  <c r="E657" i="8"/>
  <c r="F657" i="8"/>
  <c r="E651" i="8"/>
  <c r="G651" i="8" s="1"/>
  <c r="H651" i="8" s="1"/>
  <c r="F651" i="8"/>
  <c r="E641" i="8"/>
  <c r="G641" i="8"/>
  <c r="H641" i="8" s="1"/>
  <c r="E635" i="8"/>
  <c r="F635" i="8"/>
  <c r="G635" i="8" s="1"/>
  <c r="H635" i="8" s="1"/>
  <c r="E625" i="8"/>
  <c r="F625" i="8"/>
  <c r="E619" i="8"/>
  <c r="F619" i="8"/>
  <c r="E609" i="8"/>
  <c r="F609" i="8"/>
  <c r="G609" i="8"/>
  <c r="H609" i="8" s="1"/>
  <c r="E603" i="8"/>
  <c r="G603" i="8" s="1"/>
  <c r="H603" i="8" s="1"/>
  <c r="F603" i="8"/>
  <c r="E593" i="8"/>
  <c r="F593" i="8"/>
  <c r="G593" i="8"/>
  <c r="H593" i="8" s="1"/>
  <c r="E587" i="8"/>
  <c r="F587" i="8"/>
  <c r="E576" i="8"/>
  <c r="G576" i="8" s="1"/>
  <c r="H576" i="8" s="1"/>
  <c r="F576" i="8"/>
  <c r="E560" i="8"/>
  <c r="F560" i="8"/>
  <c r="F544" i="8"/>
  <c r="G544" i="8" s="1"/>
  <c r="H544" i="8" s="1"/>
  <c r="E544" i="8"/>
  <c r="E538" i="8"/>
  <c r="F538" i="8"/>
  <c r="G528" i="8"/>
  <c r="H528" i="8" s="1"/>
  <c r="F505" i="8"/>
  <c r="E505" i="8"/>
  <c r="G505" i="8" s="1"/>
  <c r="H505" i="8" s="1"/>
  <c r="E479" i="8"/>
  <c r="F479" i="8"/>
  <c r="E462" i="8"/>
  <c r="F462" i="8"/>
  <c r="E446" i="8"/>
  <c r="G446" i="8" s="1"/>
  <c r="H446" i="8" s="1"/>
  <c r="F446" i="8"/>
  <c r="E430" i="8"/>
  <c r="F430" i="8"/>
  <c r="E414" i="8"/>
  <c r="F414" i="8"/>
  <c r="E408" i="8"/>
  <c r="G408" i="8"/>
  <c r="H408" i="8" s="1"/>
  <c r="F391" i="8"/>
  <c r="G391" i="8" s="1"/>
  <c r="H391" i="8" s="1"/>
  <c r="E391" i="8"/>
  <c r="F375" i="8"/>
  <c r="E375" i="8"/>
  <c r="G375" i="8" s="1"/>
  <c r="H375" i="8" s="1"/>
  <c r="F365" i="8"/>
  <c r="E365" i="8"/>
  <c r="G365" i="8" s="1"/>
  <c r="H365" i="8" s="1"/>
  <c r="F359" i="8"/>
  <c r="E359" i="8"/>
  <c r="G359" i="8" s="1"/>
  <c r="H359" i="8" s="1"/>
  <c r="F343" i="8"/>
  <c r="E343" i="8"/>
  <c r="G343" i="8"/>
  <c r="H343" i="8" s="1"/>
  <c r="F332" i="8"/>
  <c r="E332" i="8"/>
  <c r="G332" i="8" s="1"/>
  <c r="H332" i="8" s="1"/>
  <c r="F326" i="8"/>
  <c r="E326" i="8"/>
  <c r="G326" i="8" s="1"/>
  <c r="H326" i="8" s="1"/>
  <c r="F316" i="8"/>
  <c r="E316" i="8"/>
  <c r="G316" i="8" s="1"/>
  <c r="H316" i="8" s="1"/>
  <c r="E310" i="8"/>
  <c r="G310" i="8" s="1"/>
  <c r="H310" i="8" s="1"/>
  <c r="F310" i="8"/>
  <c r="E300" i="8"/>
  <c r="F300" i="8"/>
  <c r="G300" i="8"/>
  <c r="H300" i="8" s="1"/>
  <c r="E298" i="8"/>
  <c r="F298" i="8"/>
  <c r="E294" i="8"/>
  <c r="F294" i="8"/>
  <c r="F292" i="8"/>
  <c r="E292" i="8"/>
  <c r="G292" i="8" s="1"/>
  <c r="H292" i="8" s="1"/>
  <c r="E290" i="8"/>
  <c r="G290" i="8"/>
  <c r="H290" i="8" s="1"/>
  <c r="F290" i="8"/>
  <c r="F288" i="8"/>
  <c r="E288" i="8"/>
  <c r="G288" i="8" s="1"/>
  <c r="H288" i="8" s="1"/>
  <c r="E286" i="8"/>
  <c r="G286" i="8" s="1"/>
  <c r="H286" i="8" s="1"/>
  <c r="F286" i="8"/>
  <c r="E284" i="8"/>
  <c r="F284" i="8"/>
  <c r="F282" i="8"/>
  <c r="E282" i="8"/>
  <c r="G282" i="8"/>
  <c r="H282" i="8" s="1"/>
  <c r="E280" i="8"/>
  <c r="G280" i="8" s="1"/>
  <c r="H280" i="8" s="1"/>
  <c r="F280" i="8"/>
  <c r="E278" i="8"/>
  <c r="F278" i="8"/>
  <c r="G278" i="8"/>
  <c r="H278" i="8" s="1"/>
  <c r="E276" i="8"/>
  <c r="F274" i="8"/>
  <c r="E274" i="8"/>
  <c r="G274" i="8" s="1"/>
  <c r="H274" i="8" s="1"/>
  <c r="F272" i="8"/>
  <c r="E272" i="8"/>
  <c r="G272" i="8" s="1"/>
  <c r="H272" i="8" s="1"/>
  <c r="E270" i="8"/>
  <c r="F270" i="8"/>
  <c r="E268" i="8"/>
  <c r="F268" i="8"/>
  <c r="E264" i="8"/>
  <c r="F264" i="8"/>
  <c r="E259" i="8"/>
  <c r="G259" i="8"/>
  <c r="H259" i="8" s="1"/>
  <c r="F257" i="8"/>
  <c r="E257" i="8"/>
  <c r="G257" i="8" s="1"/>
  <c r="H257" i="8" s="1"/>
  <c r="E255" i="8"/>
  <c r="F255" i="8"/>
  <c r="G255" i="8" s="1"/>
  <c r="H255" i="8" s="1"/>
  <c r="F251" i="8"/>
  <c r="E251" i="8"/>
  <c r="F249" i="8"/>
  <c r="E249" i="8"/>
  <c r="G249" i="8" s="1"/>
  <c r="H249" i="8" s="1"/>
  <c r="F247" i="8"/>
  <c r="E247" i="8"/>
  <c r="E245" i="8"/>
  <c r="F245" i="8"/>
  <c r="E243" i="8"/>
  <c r="G243" i="8" s="1"/>
  <c r="H243" i="8" s="1"/>
  <c r="F243" i="8"/>
  <c r="F241" i="8"/>
  <c r="E241" i="8"/>
  <c r="G241" i="8" s="1"/>
  <c r="H241" i="8" s="1"/>
  <c r="E239" i="8"/>
  <c r="F239" i="8"/>
  <c r="G239" i="8"/>
  <c r="H239" i="8" s="1"/>
  <c r="F235" i="8"/>
  <c r="E235" i="8"/>
  <c r="F233" i="8"/>
  <c r="G233" i="8"/>
  <c r="H233" i="8" s="1"/>
  <c r="E231" i="8"/>
  <c r="G231" i="8" s="1"/>
  <c r="H231" i="8" s="1"/>
  <c r="F225" i="8"/>
  <c r="E225" i="8"/>
  <c r="G225" i="8" s="1"/>
  <c r="H225" i="8" s="1"/>
  <c r="F223" i="8"/>
  <c r="E223" i="8"/>
  <c r="F221" i="8"/>
  <c r="E221" i="8"/>
  <c r="G221" i="8" s="1"/>
  <c r="H221" i="8" s="1"/>
  <c r="E219" i="8"/>
  <c r="G219" i="8" s="1"/>
  <c r="H219" i="8" s="1"/>
  <c r="F219" i="8"/>
  <c r="F217" i="8"/>
  <c r="E217" i="8"/>
  <c r="G217" i="8" s="1"/>
  <c r="H217" i="8" s="1"/>
  <c r="E215" i="8"/>
  <c r="F215" i="8"/>
  <c r="E213" i="8"/>
  <c r="F213" i="8"/>
  <c r="F207" i="8"/>
  <c r="E207" i="8"/>
  <c r="G207" i="8" s="1"/>
  <c r="H207" i="8" s="1"/>
  <c r="F201" i="8"/>
  <c r="E201" i="8"/>
  <c r="G201" i="8" s="1"/>
  <c r="H201" i="8" s="1"/>
  <c r="E199" i="8"/>
  <c r="F199" i="8"/>
  <c r="F197" i="8"/>
  <c r="E197" i="8"/>
  <c r="G197" i="8" s="1"/>
  <c r="H197" i="8" s="1"/>
  <c r="E194" i="8"/>
  <c r="F194" i="8"/>
  <c r="E192" i="8"/>
  <c r="G192" i="8" s="1"/>
  <c r="H192" i="8" s="1"/>
  <c r="F192" i="8"/>
  <c r="E190" i="8"/>
  <c r="F190" i="8"/>
  <c r="G190" i="8" s="1"/>
  <c r="H190" i="8" s="1"/>
  <c r="F188" i="8"/>
  <c r="E188" i="8"/>
  <c r="G188" i="8" s="1"/>
  <c r="H188" i="8" s="1"/>
  <c r="E186" i="8"/>
  <c r="G186" i="8"/>
  <c r="H186" i="8" s="1"/>
  <c r="E184" i="8"/>
  <c r="F184" i="8"/>
  <c r="G184" i="8"/>
  <c r="H184" i="8" s="1"/>
  <c r="E182" i="8"/>
  <c r="G182" i="8" s="1"/>
  <c r="H182" i="8" s="1"/>
  <c r="F182" i="8"/>
  <c r="F180" i="8"/>
  <c r="E180" i="8"/>
  <c r="G180" i="8" s="1"/>
  <c r="H180" i="8" s="1"/>
  <c r="E178" i="8"/>
  <c r="F178" i="8"/>
  <c r="E174" i="8"/>
  <c r="G174" i="8" s="1"/>
  <c r="H174" i="8" s="1"/>
  <c r="F174" i="8"/>
  <c r="F172" i="8"/>
  <c r="E172" i="8"/>
  <c r="G172" i="8" s="1"/>
  <c r="H172" i="8" s="1"/>
  <c r="F170" i="8"/>
  <c r="E170" i="8"/>
  <c r="G170" i="8"/>
  <c r="H170" i="8" s="1"/>
  <c r="E168" i="8"/>
  <c r="F168" i="8"/>
  <c r="G168" i="8"/>
  <c r="H168" i="8" s="1"/>
  <c r="E166" i="8"/>
  <c r="G166" i="8" s="1"/>
  <c r="H166" i="8" s="1"/>
  <c r="F166" i="8"/>
  <c r="E162" i="8"/>
  <c r="G162" i="8"/>
  <c r="H162" i="8" s="1"/>
  <c r="G160" i="8"/>
  <c r="H160" i="8" s="1"/>
  <c r="E160" i="8"/>
  <c r="F160" i="8"/>
  <c r="F158" i="8"/>
  <c r="E158" i="8"/>
  <c r="G158" i="8" s="1"/>
  <c r="H158" i="8" s="1"/>
  <c r="F156" i="8"/>
  <c r="F154" i="8"/>
  <c r="E154" i="8"/>
  <c r="G154" i="8" s="1"/>
  <c r="H154" i="8" s="1"/>
  <c r="F152" i="8"/>
  <c r="E152" i="8"/>
  <c r="G152" i="8"/>
  <c r="H152" i="8" s="1"/>
  <c r="F148" i="8"/>
  <c r="E148" i="8"/>
  <c r="F146" i="8"/>
  <c r="E146" i="8"/>
  <c r="G146" i="8" s="1"/>
  <c r="H146" i="8" s="1"/>
  <c r="F144" i="8"/>
  <c r="G144" i="8" s="1"/>
  <c r="H144" i="8" s="1"/>
  <c r="E142" i="8"/>
  <c r="F142" i="8"/>
  <c r="E140" i="8"/>
  <c r="G140" i="8" s="1"/>
  <c r="H140" i="8" s="1"/>
  <c r="F138" i="8"/>
  <c r="E138" i="8"/>
  <c r="G138" i="8" s="1"/>
  <c r="H138" i="8" s="1"/>
  <c r="E136" i="8"/>
  <c r="G136" i="8" s="1"/>
  <c r="H136" i="8" s="1"/>
  <c r="F136" i="8"/>
  <c r="F130" i="8"/>
  <c r="E130" i="8"/>
  <c r="G130" i="8" s="1"/>
  <c r="H130" i="8" s="1"/>
  <c r="F128" i="8"/>
  <c r="E128" i="8"/>
  <c r="F126" i="8"/>
  <c r="E126" i="8"/>
  <c r="F123" i="8"/>
  <c r="E123" i="8"/>
  <c r="G123" i="8" s="1"/>
  <c r="H123" i="8" s="1"/>
  <c r="E121" i="8"/>
  <c r="G121" i="8" s="1"/>
  <c r="H121" i="8" s="1"/>
  <c r="F121" i="8"/>
  <c r="F113" i="8"/>
  <c r="E113" i="8"/>
  <c r="G113" i="8"/>
  <c r="H113" i="8" s="1"/>
  <c r="F111" i="8"/>
  <c r="E111" i="8"/>
  <c r="G111" i="8"/>
  <c r="H111" i="8" s="1"/>
  <c r="F109" i="8"/>
  <c r="E109" i="8"/>
  <c r="G107" i="8"/>
  <c r="H107" i="8" s="1"/>
  <c r="F105" i="8"/>
  <c r="G105" i="8"/>
  <c r="H105" i="8" s="1"/>
  <c r="G101" i="8"/>
  <c r="H101" i="8" s="1"/>
  <c r="F99" i="8"/>
  <c r="E99" i="8"/>
  <c r="G99" i="8"/>
  <c r="H99" i="8" s="1"/>
  <c r="F97" i="8"/>
  <c r="E97" i="8"/>
  <c r="G97" i="8" s="1"/>
  <c r="H97" i="8" s="1"/>
  <c r="E93" i="8"/>
  <c r="G93" i="8" s="1"/>
  <c r="H93" i="8" s="1"/>
  <c r="F93" i="8"/>
  <c r="E89" i="8"/>
  <c r="G89" i="8" s="1"/>
  <c r="H89" i="8" s="1"/>
  <c r="F85" i="8"/>
  <c r="E85" i="8"/>
  <c r="E83" i="8"/>
  <c r="F83" i="8"/>
  <c r="G83" i="8"/>
  <c r="H83" i="8" s="1"/>
  <c r="E81" i="8"/>
  <c r="F81" i="8"/>
  <c r="E77" i="8"/>
  <c r="G77" i="8"/>
  <c r="H77" i="8" s="1"/>
  <c r="E73" i="8"/>
  <c r="F73" i="8"/>
  <c r="G73" i="8"/>
  <c r="H73" i="8" s="1"/>
  <c r="F71" i="8"/>
  <c r="E71" i="8"/>
  <c r="E69" i="8"/>
  <c r="F69" i="8"/>
  <c r="G69" i="8"/>
  <c r="H69" i="8" s="1"/>
  <c r="E67" i="8"/>
  <c r="G67" i="8"/>
  <c r="H67" i="8" s="1"/>
  <c r="E61" i="8"/>
  <c r="G61" i="8"/>
  <c r="H61" i="8" s="1"/>
  <c r="F61" i="8"/>
  <c r="E57" i="8"/>
  <c r="F57" i="8"/>
  <c r="G57" i="8"/>
  <c r="H57" i="8" s="1"/>
  <c r="F277" i="8"/>
  <c r="E277" i="8"/>
  <c r="G277" i="8" s="1"/>
  <c r="H277" i="8" s="1"/>
  <c r="E275" i="8"/>
  <c r="F275" i="8"/>
  <c r="E273" i="8"/>
  <c r="F273" i="8"/>
  <c r="G273" i="8"/>
  <c r="H273" i="8" s="1"/>
  <c r="E271" i="8"/>
  <c r="G271" i="8" s="1"/>
  <c r="H271" i="8" s="1"/>
  <c r="F271" i="8"/>
  <c r="E267" i="8"/>
  <c r="F267" i="8"/>
  <c r="E265" i="8"/>
  <c r="G265" i="8" s="1"/>
  <c r="H265" i="8" s="1"/>
  <c r="E263" i="8"/>
  <c r="F263" i="8"/>
  <c r="G263" i="8"/>
  <c r="H263" i="8" s="1"/>
  <c r="F261" i="8"/>
  <c r="E261" i="8"/>
  <c r="G261" i="8" s="1"/>
  <c r="H261" i="8" s="1"/>
  <c r="F258" i="8"/>
  <c r="E258" i="8"/>
  <c r="G258" i="8" s="1"/>
  <c r="H258" i="8" s="1"/>
  <c r="E254" i="8"/>
  <c r="F254" i="8"/>
  <c r="G254" i="8" s="1"/>
  <c r="H254" i="8" s="1"/>
  <c r="F252" i="8"/>
  <c r="E252" i="8"/>
  <c r="G252" i="8" s="1"/>
  <c r="H252" i="8" s="1"/>
  <c r="F248" i="8"/>
  <c r="E248" i="8"/>
  <c r="G248" i="8"/>
  <c r="H248" i="8" s="1"/>
  <c r="E246" i="8"/>
  <c r="F246" i="8"/>
  <c r="F244" i="8"/>
  <c r="F242" i="8"/>
  <c r="E242" i="8"/>
  <c r="G242" i="8" s="1"/>
  <c r="H242" i="8" s="1"/>
  <c r="E238" i="8"/>
  <c r="F238" i="8"/>
  <c r="G238" i="8" s="1"/>
  <c r="H238" i="8" s="1"/>
  <c r="F236" i="8"/>
  <c r="E236" i="8"/>
  <c r="G236" i="8"/>
  <c r="H236" i="8" s="1"/>
  <c r="E234" i="8"/>
  <c r="G234" i="8" s="1"/>
  <c r="H234" i="8" s="1"/>
  <c r="F234" i="8"/>
  <c r="E232" i="8"/>
  <c r="F232" i="8"/>
  <c r="F230" i="8"/>
  <c r="E230" i="8"/>
  <c r="E228" i="8"/>
  <c r="F228" i="8"/>
  <c r="F226" i="8"/>
  <c r="E226" i="8"/>
  <c r="E224" i="8"/>
  <c r="G224" i="8"/>
  <c r="H224" i="8" s="1"/>
  <c r="F222" i="8"/>
  <c r="E222" i="8"/>
  <c r="F218" i="8"/>
  <c r="E218" i="8"/>
  <c r="G218" i="8" s="1"/>
  <c r="H218" i="8" s="1"/>
  <c r="G216" i="8"/>
  <c r="H216" i="8" s="1"/>
  <c r="E216" i="8"/>
  <c r="F216" i="8"/>
  <c r="F214" i="8"/>
  <c r="E214" i="8"/>
  <c r="G214" i="8" s="1"/>
  <c r="H214" i="8" s="1"/>
  <c r="F212" i="8"/>
  <c r="E212" i="8"/>
  <c r="F210" i="8"/>
  <c r="E210" i="8"/>
  <c r="G210" i="8" s="1"/>
  <c r="H210" i="8" s="1"/>
  <c r="E208" i="8"/>
  <c r="F208" i="8"/>
  <c r="G208" i="8" s="1"/>
  <c r="H208" i="8" s="1"/>
  <c r="F204" i="8"/>
  <c r="E204" i="8"/>
  <c r="G204" i="8" s="1"/>
  <c r="H204" i="8" s="1"/>
  <c r="E202" i="8"/>
  <c r="F202" i="8"/>
  <c r="G202" i="8"/>
  <c r="H202" i="8" s="1"/>
  <c r="G200" i="8"/>
  <c r="H200" i="8" s="1"/>
  <c r="F198" i="8"/>
  <c r="E198" i="8"/>
  <c r="E196" i="8"/>
  <c r="F196" i="8"/>
  <c r="E193" i="8"/>
  <c r="F193" i="8"/>
  <c r="E189" i="8"/>
  <c r="F189" i="8"/>
  <c r="F187" i="8"/>
  <c r="E187" i="8"/>
  <c r="E181" i="8"/>
  <c r="G181" i="8" s="1"/>
  <c r="H181" i="8" s="1"/>
  <c r="F181" i="8"/>
  <c r="F177" i="8"/>
  <c r="E177" i="8"/>
  <c r="E175" i="8"/>
  <c r="G175" i="8" s="1"/>
  <c r="H175" i="8" s="1"/>
  <c r="F175" i="8"/>
  <c r="E173" i="8"/>
  <c r="F173" i="8"/>
  <c r="F169" i="8"/>
  <c r="E169" i="8"/>
  <c r="F161" i="8"/>
  <c r="E161" i="8"/>
  <c r="G161" i="8"/>
  <c r="H161" i="8" s="1"/>
  <c r="F157" i="8"/>
  <c r="E157" i="8"/>
  <c r="G157" i="8"/>
  <c r="H157" i="8" s="1"/>
  <c r="F155" i="8"/>
  <c r="E155" i="8"/>
  <c r="F153" i="8"/>
  <c r="E153" i="8"/>
  <c r="G153" i="8" s="1"/>
  <c r="H153" i="8" s="1"/>
  <c r="E151" i="8"/>
  <c r="F151" i="8"/>
  <c r="G151" i="8" s="1"/>
  <c r="H151" i="8" s="1"/>
  <c r="E149" i="8"/>
  <c r="F149" i="8"/>
  <c r="F147" i="8"/>
  <c r="E147" i="8"/>
  <c r="G147" i="8" s="1"/>
  <c r="H147" i="8" s="1"/>
  <c r="F145" i="8"/>
  <c r="E145" i="8"/>
  <c r="G145" i="8" s="1"/>
  <c r="H145" i="8" s="1"/>
  <c r="F141" i="8"/>
  <c r="G141" i="8"/>
  <c r="H141" i="8" s="1"/>
  <c r="F139" i="8"/>
  <c r="E139" i="8"/>
  <c r="E137" i="8"/>
  <c r="F137" i="8"/>
  <c r="E135" i="8"/>
  <c r="F135" i="8"/>
  <c r="E133" i="8"/>
  <c r="F133" i="8"/>
  <c r="G133" i="8"/>
  <c r="H133" i="8" s="1"/>
  <c r="F131" i="8"/>
  <c r="E131" i="8"/>
  <c r="G131" i="8" s="1"/>
  <c r="H131" i="8" s="1"/>
  <c r="F129" i="8"/>
  <c r="E129" i="8"/>
  <c r="G129" i="8" s="1"/>
  <c r="H129" i="8" s="1"/>
  <c r="E127" i="8"/>
  <c r="F127" i="8"/>
  <c r="G122" i="8"/>
  <c r="H122" i="8" s="1"/>
  <c r="E120" i="8"/>
  <c r="F120" i="8"/>
  <c r="E118" i="8"/>
  <c r="G118" i="8" s="1"/>
  <c r="H118" i="8" s="1"/>
  <c r="F118" i="8"/>
  <c r="F116" i="8"/>
  <c r="E116" i="8"/>
  <c r="G116" i="8" s="1"/>
  <c r="H116" i="8" s="1"/>
  <c r="E114" i="8"/>
  <c r="E112" i="8"/>
  <c r="G112" i="8"/>
  <c r="H112" i="8" s="1"/>
  <c r="E110" i="8"/>
  <c r="G110" i="8"/>
  <c r="H110" i="8" s="1"/>
  <c r="F108" i="8"/>
  <c r="E108" i="8"/>
  <c r="G108" i="8" s="1"/>
  <c r="H108" i="8" s="1"/>
  <c r="E106" i="8"/>
  <c r="G106" i="8"/>
  <c r="H106" i="8" s="1"/>
  <c r="F104" i="8"/>
  <c r="E104" i="8"/>
  <c r="G104" i="8" s="1"/>
  <c r="H104" i="8" s="1"/>
  <c r="F102" i="8"/>
  <c r="E102" i="8"/>
  <c r="F100" i="8"/>
  <c r="E100" i="8"/>
  <c r="G100" i="8" s="1"/>
  <c r="H100" i="8" s="1"/>
  <c r="F98" i="8"/>
  <c r="E98" i="8"/>
  <c r="G98" i="8"/>
  <c r="H98" i="8" s="1"/>
  <c r="E94" i="8"/>
  <c r="G94" i="8" s="1"/>
  <c r="H94" i="8" s="1"/>
  <c r="F94" i="8"/>
  <c r="F92" i="8"/>
  <c r="E92" i="8"/>
  <c r="G92" i="8" s="1"/>
  <c r="H92" i="8" s="1"/>
  <c r="F88" i="8"/>
  <c r="G88" i="8" s="1"/>
  <c r="H88" i="8" s="1"/>
  <c r="E86" i="8"/>
  <c r="F86" i="8"/>
  <c r="G86" i="8" s="1"/>
  <c r="H86" i="8" s="1"/>
  <c r="F84" i="8"/>
  <c r="G84" i="8" s="1"/>
  <c r="H84" i="8" s="1"/>
  <c r="E82" i="8"/>
  <c r="F82" i="8"/>
  <c r="G82" i="8" s="1"/>
  <c r="H82" i="8" s="1"/>
  <c r="E80" i="8"/>
  <c r="G80" i="8" s="1"/>
  <c r="H80" i="8" s="1"/>
  <c r="F80" i="8"/>
  <c r="E76" i="8"/>
  <c r="F76" i="8"/>
  <c r="E74" i="8"/>
  <c r="G74" i="8" s="1"/>
  <c r="H74" i="8" s="1"/>
  <c r="F74" i="8"/>
  <c r="E72" i="8"/>
  <c r="F72" i="8"/>
  <c r="G72" i="8"/>
  <c r="H72" i="8" s="1"/>
  <c r="E68" i="8"/>
  <c r="F68" i="8"/>
  <c r="E66" i="8"/>
  <c r="F66" i="8"/>
  <c r="E64" i="8"/>
  <c r="F64" i="8"/>
  <c r="E62" i="8"/>
  <c r="F62" i="8"/>
  <c r="E60" i="8"/>
  <c r="F60" i="8"/>
  <c r="G198" i="8"/>
  <c r="H198" i="8" s="1"/>
  <c r="G230" i="8"/>
  <c r="H230" i="8" s="1"/>
  <c r="G269" i="8"/>
  <c r="H269" i="8" s="1"/>
  <c r="G187" i="8"/>
  <c r="H187" i="8" s="1"/>
  <c r="G159" i="8"/>
  <c r="H159" i="8" s="1"/>
  <c r="G185" i="8"/>
  <c r="H185" i="8" s="1"/>
  <c r="G125" i="8"/>
  <c r="H125" i="8" s="1"/>
  <c r="F764" i="8"/>
  <c r="G764" i="8" s="1"/>
  <c r="H764" i="8" s="1"/>
  <c r="F748" i="8"/>
  <c r="F732" i="8"/>
  <c r="G732" i="8" s="1"/>
  <c r="H732" i="8" s="1"/>
  <c r="F716" i="8"/>
  <c r="G716" i="8" s="1"/>
  <c r="H716" i="8" s="1"/>
  <c r="E684" i="8"/>
  <c r="G687" i="8"/>
  <c r="H687" i="8" s="1"/>
  <c r="E528" i="8"/>
  <c r="G467" i="8"/>
  <c r="H467" i="8" s="1"/>
  <c r="F489" i="8"/>
  <c r="G489" i="8" s="1"/>
  <c r="H489" i="8" s="1"/>
  <c r="F473" i="8"/>
  <c r="G473" i="8" s="1"/>
  <c r="H473" i="8" s="1"/>
  <c r="G415" i="8"/>
  <c r="H415" i="8" s="1"/>
  <c r="G450" i="8"/>
  <c r="H450" i="8" s="1"/>
  <c r="F381" i="8"/>
  <c r="G381" i="8" s="1"/>
  <c r="H381" i="8" s="1"/>
  <c r="F114" i="8"/>
  <c r="G114" i="8" s="1"/>
  <c r="H114" i="8" s="1"/>
  <c r="F78" i="8"/>
  <c r="G78" i="8" s="1"/>
  <c r="H78" i="8" s="1"/>
  <c r="G177" i="8"/>
  <c r="H177" i="8" s="1"/>
  <c r="E171" i="8"/>
  <c r="G171" i="8" s="1"/>
  <c r="H171" i="8" s="1"/>
  <c r="E156" i="8"/>
  <c r="G156" i="8" s="1"/>
  <c r="H156" i="8" s="1"/>
  <c r="F240" i="8"/>
  <c r="G240" i="8" s="1"/>
  <c r="H240" i="8" s="1"/>
  <c r="E244" i="8"/>
  <c r="G244" i="8" s="1"/>
  <c r="H244" i="8" s="1"/>
  <c r="E134" i="8"/>
  <c r="G134" i="8" s="1"/>
  <c r="H134" i="8" s="1"/>
  <c r="F140" i="8"/>
  <c r="F229" i="8"/>
  <c r="G229" i="8" s="1"/>
  <c r="H229" i="8" s="1"/>
  <c r="F276" i="8"/>
  <c r="G276" i="8" s="1"/>
  <c r="H276" i="8" s="1"/>
  <c r="G751" i="8"/>
  <c r="H751" i="8" s="1"/>
  <c r="G743" i="8"/>
  <c r="H743" i="8" s="1"/>
  <c r="G735" i="8"/>
  <c r="H735" i="8" s="1"/>
  <c r="G719" i="8"/>
  <c r="H719" i="8" s="1"/>
  <c r="G711" i="8"/>
  <c r="H711" i="8" s="1"/>
  <c r="G642" i="8"/>
  <c r="H642" i="8" s="1"/>
  <c r="G517" i="8"/>
  <c r="H517" i="8" s="1"/>
  <c r="G763" i="8"/>
  <c r="H763" i="8" s="1"/>
  <c r="G747" i="8"/>
  <c r="H747" i="8" s="1"/>
  <c r="G731" i="8"/>
  <c r="H731" i="8" s="1"/>
  <c r="G715" i="8"/>
  <c r="H715" i="8" s="1"/>
  <c r="G650" i="8"/>
  <c r="H650" i="8" s="1"/>
  <c r="G661" i="8"/>
  <c r="H661" i="8" s="1"/>
  <c r="G443" i="8"/>
  <c r="H443" i="8" s="1"/>
  <c r="G427" i="8"/>
  <c r="H427" i="8" s="1"/>
  <c r="G418" i="8"/>
  <c r="H418" i="8" s="1"/>
  <c r="G452" i="8"/>
  <c r="H452" i="8" s="1"/>
  <c r="G436" i="8"/>
  <c r="H436" i="8" s="1"/>
  <c r="G420" i="8"/>
  <c r="H420" i="8" s="1"/>
  <c r="G419" i="8"/>
  <c r="H419" i="8" s="1"/>
  <c r="G399" i="8"/>
  <c r="H399" i="8" s="1"/>
  <c r="G369" i="8"/>
  <c r="H369" i="8" s="1"/>
  <c r="G361" i="8"/>
  <c r="H361" i="8" s="1"/>
  <c r="G654" i="8"/>
  <c r="H654" i="8" s="1"/>
  <c r="G663" i="8"/>
  <c r="H663" i="8" s="1"/>
  <c r="G647" i="8"/>
  <c r="H647" i="8" s="1"/>
  <c r="G631" i="8"/>
  <c r="H631" i="8" s="1"/>
  <c r="G615" i="8"/>
  <c r="H615" i="8" s="1"/>
  <c r="G599" i="8"/>
  <c r="H599" i="8" s="1"/>
  <c r="G583" i="8"/>
  <c r="H583" i="8" s="1"/>
  <c r="G564" i="8"/>
  <c r="H564" i="8" s="1"/>
  <c r="G548" i="8"/>
  <c r="H548" i="8" s="1"/>
  <c r="G500" i="8"/>
  <c r="H500" i="8" s="1"/>
  <c r="G577" i="8"/>
  <c r="H577" i="8" s="1"/>
  <c r="G561" i="8"/>
  <c r="H561" i="8" s="1"/>
  <c r="G545" i="8"/>
  <c r="H545" i="8" s="1"/>
  <c r="G515" i="8"/>
  <c r="H515" i="8" s="1"/>
  <c r="G463" i="8"/>
  <c r="H463" i="8" s="1"/>
  <c r="G455" i="8"/>
  <c r="H455" i="8" s="1"/>
  <c r="G447" i="8"/>
  <c r="H447" i="8" s="1"/>
  <c r="G439" i="8"/>
  <c r="H439" i="8" s="1"/>
  <c r="G431" i="8"/>
  <c r="H431" i="8" s="1"/>
  <c r="G423" i="8"/>
  <c r="H423" i="8" s="1"/>
  <c r="G460" i="8"/>
  <c r="H460" i="8" s="1"/>
  <c r="G444" i="8"/>
  <c r="H444" i="8" s="1"/>
  <c r="G428" i="8"/>
  <c r="H428" i="8" s="1"/>
  <c r="G493" i="8"/>
  <c r="H493" i="8" s="1"/>
  <c r="G507" i="8"/>
  <c r="H507" i="8" s="1"/>
  <c r="G491" i="8"/>
  <c r="H491" i="8" s="1"/>
  <c r="G475" i="8"/>
  <c r="H475" i="8" s="1"/>
  <c r="G395" i="8"/>
  <c r="H395" i="8" s="1"/>
  <c r="G542" i="8"/>
  <c r="H542" i="8" s="1"/>
  <c r="F765" i="8"/>
  <c r="E765" i="8"/>
  <c r="G765" i="8" s="1"/>
  <c r="H765" i="8" s="1"/>
  <c r="F757" i="8"/>
  <c r="E749" i="8"/>
  <c r="G749" i="8" s="1"/>
  <c r="H749" i="8" s="1"/>
  <c r="F749" i="8"/>
  <c r="E741" i="8"/>
  <c r="F741" i="8"/>
  <c r="E733" i="8"/>
  <c r="F733" i="8"/>
  <c r="E725" i="8"/>
  <c r="F725" i="8"/>
  <c r="E717" i="8"/>
  <c r="F717" i="8"/>
  <c r="E709" i="8"/>
  <c r="F709" i="8"/>
  <c r="E701" i="8"/>
  <c r="G701" i="8" s="1"/>
  <c r="H701" i="8" s="1"/>
  <c r="E685" i="8"/>
  <c r="G685" i="8" s="1"/>
  <c r="H685" i="8" s="1"/>
  <c r="F660" i="8"/>
  <c r="E660" i="8"/>
  <c r="G660" i="8" s="1"/>
  <c r="H660" i="8" s="1"/>
  <c r="F652" i="8"/>
  <c r="G652" i="8" s="1"/>
  <c r="H652" i="8" s="1"/>
  <c r="F644" i="8"/>
  <c r="E644" i="8"/>
  <c r="G644" i="8" s="1"/>
  <c r="H644" i="8" s="1"/>
  <c r="F636" i="8"/>
  <c r="E636" i="8"/>
  <c r="F620" i="8"/>
  <c r="G620" i="8" s="1"/>
  <c r="H620" i="8" s="1"/>
  <c r="F612" i="8"/>
  <c r="G612" i="8" s="1"/>
  <c r="H612" i="8" s="1"/>
  <c r="F604" i="8"/>
  <c r="G604" i="8" s="1"/>
  <c r="H604" i="8" s="1"/>
  <c r="F588" i="8"/>
  <c r="G588" i="8" s="1"/>
  <c r="H588" i="8" s="1"/>
  <c r="E579" i="8"/>
  <c r="G579" i="8" s="1"/>
  <c r="H579" i="8" s="1"/>
  <c r="E571" i="8"/>
  <c r="G571" i="8" s="1"/>
  <c r="H571" i="8" s="1"/>
  <c r="E563" i="8"/>
  <c r="G563" i="8" s="1"/>
  <c r="H563" i="8" s="1"/>
  <c r="E539" i="8"/>
  <c r="G539" i="8" s="1"/>
  <c r="H539" i="8" s="1"/>
  <c r="E531" i="8"/>
  <c r="G531" i="8" s="1"/>
  <c r="H531" i="8" s="1"/>
  <c r="F531" i="8"/>
  <c r="E522" i="8"/>
  <c r="G522" i="8" s="1"/>
  <c r="H522" i="8" s="1"/>
  <c r="F514" i="8"/>
  <c r="E506" i="8"/>
  <c r="F506" i="8"/>
  <c r="E498" i="8"/>
  <c r="F498" i="8"/>
  <c r="G498" i="8"/>
  <c r="H498" i="8" s="1"/>
  <c r="E490" i="8"/>
  <c r="F490" i="8"/>
  <c r="E482" i="8"/>
  <c r="F482" i="8"/>
  <c r="G482" i="8" s="1"/>
  <c r="H482" i="8" s="1"/>
  <c r="E474" i="8"/>
  <c r="G474" i="8" s="1"/>
  <c r="H474" i="8" s="1"/>
  <c r="F474" i="8"/>
  <c r="E466" i="8"/>
  <c r="F466" i="8"/>
  <c r="E409" i="8"/>
  <c r="G409" i="8" s="1"/>
  <c r="H409" i="8" s="1"/>
  <c r="F401" i="8"/>
  <c r="G401" i="8"/>
  <c r="H401" i="8" s="1"/>
  <c r="G393" i="8"/>
  <c r="H393" i="8" s="1"/>
  <c r="E384" i="8"/>
  <c r="F384" i="8"/>
  <c r="E376" i="8"/>
  <c r="F376" i="8"/>
  <c r="G376" i="8" s="1"/>
  <c r="H376" i="8" s="1"/>
  <c r="E368" i="8"/>
  <c r="F368" i="8"/>
  <c r="E360" i="8"/>
  <c r="F360" i="8"/>
  <c r="E352" i="8"/>
  <c r="F352" i="8"/>
  <c r="E344" i="8"/>
  <c r="F344" i="8"/>
  <c r="G344" i="8" s="1"/>
  <c r="H344" i="8" s="1"/>
  <c r="F335" i="8"/>
  <c r="E335" i="8"/>
  <c r="F327" i="8"/>
  <c r="E327" i="8"/>
  <c r="E319" i="8"/>
  <c r="F319" i="8"/>
  <c r="F311" i="8"/>
  <c r="E303" i="8"/>
  <c r="G303" i="8" s="1"/>
  <c r="H303" i="8" s="1"/>
  <c r="F303" i="8"/>
  <c r="F56" i="8"/>
  <c r="G56" i="8" s="1"/>
  <c r="H56" i="8" s="1"/>
  <c r="G693" i="8"/>
  <c r="H693" i="8" s="1"/>
  <c r="G616" i="8"/>
  <c r="H616" i="8" s="1"/>
  <c r="F701" i="8"/>
  <c r="E677" i="8"/>
  <c r="G677" i="8" s="1"/>
  <c r="H677" i="8" s="1"/>
  <c r="E669" i="8"/>
  <c r="G762" i="8"/>
  <c r="H762" i="8" s="1"/>
  <c r="G738" i="8"/>
  <c r="H738" i="8" s="1"/>
  <c r="G730" i="8"/>
  <c r="H730" i="8" s="1"/>
  <c r="G643" i="8"/>
  <c r="H643" i="8" s="1"/>
  <c r="G627" i="8"/>
  <c r="H627" i="8" s="1"/>
  <c r="G533" i="8"/>
  <c r="H533" i="8" s="1"/>
  <c r="F535" i="8"/>
  <c r="G535" i="8" s="1"/>
  <c r="H535" i="8" s="1"/>
  <c r="E514" i="8"/>
  <c r="G514" i="8" s="1"/>
  <c r="H514" i="8" s="1"/>
  <c r="E457" i="8"/>
  <c r="G457" i="8" s="1"/>
  <c r="H457" i="8" s="1"/>
  <c r="E449" i="8"/>
  <c r="G449" i="8" s="1"/>
  <c r="H449" i="8" s="1"/>
  <c r="E441" i="8"/>
  <c r="E433" i="8"/>
  <c r="G433" i="8" s="1"/>
  <c r="H433" i="8" s="1"/>
  <c r="E425" i="8"/>
  <c r="E417" i="8"/>
  <c r="G417" i="8" s="1"/>
  <c r="H417" i="8" s="1"/>
  <c r="G416" i="8"/>
  <c r="H416" i="8" s="1"/>
  <c r="E311" i="8"/>
  <c r="G509" i="8"/>
  <c r="H509" i="8" s="1"/>
  <c r="F761" i="8"/>
  <c r="E761" i="8"/>
  <c r="E753" i="8"/>
  <c r="F753" i="8"/>
  <c r="G753" i="8" s="1"/>
  <c r="H753" i="8" s="1"/>
  <c r="E745" i="8"/>
  <c r="F745" i="8"/>
  <c r="E737" i="8"/>
  <c r="F737" i="8"/>
  <c r="E729" i="8"/>
  <c r="F729" i="8"/>
  <c r="E721" i="8"/>
  <c r="F721" i="8"/>
  <c r="G721" i="8" s="1"/>
  <c r="H721" i="8" s="1"/>
  <c r="E713" i="8"/>
  <c r="G713" i="8" s="1"/>
  <c r="H713" i="8" s="1"/>
  <c r="F713" i="8"/>
  <c r="G705" i="8"/>
  <c r="H705" i="8" s="1"/>
  <c r="E697" i="8"/>
  <c r="F697" i="8"/>
  <c r="F681" i="8"/>
  <c r="F664" i="8"/>
  <c r="E664" i="8"/>
  <c r="G664" i="8" s="1"/>
  <c r="H664" i="8" s="1"/>
  <c r="F656" i="8"/>
  <c r="E656" i="8"/>
  <c r="G656" i="8" s="1"/>
  <c r="H656" i="8" s="1"/>
  <c r="E648" i="8"/>
  <c r="G648" i="8"/>
  <c r="H648" i="8" s="1"/>
  <c r="F648" i="8"/>
  <c r="E640" i="8"/>
  <c r="F640" i="8"/>
  <c r="F624" i="8"/>
  <c r="G624" i="8" s="1"/>
  <c r="H624" i="8" s="1"/>
  <c r="F608" i="8"/>
  <c r="G608" i="8"/>
  <c r="H608" i="8" s="1"/>
  <c r="F592" i="8"/>
  <c r="G592" i="8" s="1"/>
  <c r="H592" i="8" s="1"/>
  <c r="E575" i="8"/>
  <c r="G575" i="8" s="1"/>
  <c r="H575" i="8" s="1"/>
  <c r="E567" i="8"/>
  <c r="G567" i="8"/>
  <c r="H567" i="8" s="1"/>
  <c r="E559" i="8"/>
  <c r="G559" i="8" s="1"/>
  <c r="H559" i="8" s="1"/>
  <c r="E551" i="8"/>
  <c r="G551" i="8"/>
  <c r="H551" i="8" s="1"/>
  <c r="E543" i="8"/>
  <c r="G543" i="8" s="1"/>
  <c r="H543" i="8" s="1"/>
  <c r="F543" i="8"/>
  <c r="E527" i="8"/>
  <c r="F527" i="8"/>
  <c r="F518" i="8"/>
  <c r="F510" i="8"/>
  <c r="E510" i="8"/>
  <c r="E502" i="8"/>
  <c r="F502" i="8"/>
  <c r="G502" i="8" s="1"/>
  <c r="H502" i="8" s="1"/>
  <c r="E494" i="8"/>
  <c r="F494" i="8"/>
  <c r="E486" i="8"/>
  <c r="F486" i="8"/>
  <c r="E478" i="8"/>
  <c r="F478" i="8"/>
  <c r="E470" i="8"/>
  <c r="F470" i="8"/>
  <c r="F453" i="8"/>
  <c r="F445" i="8"/>
  <c r="F429" i="8"/>
  <c r="F413" i="8"/>
  <c r="E413" i="8"/>
  <c r="F405" i="8"/>
  <c r="F397" i="8"/>
  <c r="E397" i="8"/>
  <c r="G397" i="8"/>
  <c r="H397" i="8" s="1"/>
  <c r="E388" i="8"/>
  <c r="F388" i="8"/>
  <c r="E380" i="8"/>
  <c r="F380" i="8"/>
  <c r="E372" i="8"/>
  <c r="G372" i="8" s="1"/>
  <c r="H372" i="8" s="1"/>
  <c r="F372" i="8"/>
  <c r="E364" i="8"/>
  <c r="F364" i="8"/>
  <c r="E356" i="8"/>
  <c r="G356" i="8" s="1"/>
  <c r="H356" i="8" s="1"/>
  <c r="F356" i="8"/>
  <c r="E348" i="8"/>
  <c r="F348" i="8"/>
  <c r="E340" i="8"/>
  <c r="G340" i="8" s="1"/>
  <c r="H340" i="8" s="1"/>
  <c r="F340" i="8"/>
  <c r="E331" i="8"/>
  <c r="F331" i="8"/>
  <c r="F323" i="8"/>
  <c r="E323" i="8"/>
  <c r="G323" i="8" s="1"/>
  <c r="H323" i="8" s="1"/>
  <c r="F315" i="8"/>
  <c r="E315" i="8"/>
  <c r="G315" i="8" s="1"/>
  <c r="H315" i="8" s="1"/>
  <c r="E307" i="8"/>
  <c r="F307" i="8"/>
  <c r="G319" i="8"/>
  <c r="H319" i="8" s="1"/>
  <c r="G425" i="8"/>
  <c r="H425" i="8" s="1"/>
  <c r="G441" i="8"/>
  <c r="H441" i="8" s="1"/>
  <c r="G745" i="8"/>
  <c r="H745" i="8" s="1"/>
  <c r="G596" i="8"/>
  <c r="H596" i="8" s="1"/>
  <c r="G584" i="8"/>
  <c r="H584" i="8" s="1"/>
  <c r="E757" i="8"/>
  <c r="G757" i="8" s="1"/>
  <c r="H757" i="8" s="1"/>
  <c r="E689" i="8"/>
  <c r="G689" i="8" s="1"/>
  <c r="H689" i="8" s="1"/>
  <c r="E681" i="8"/>
  <c r="G681" i="8" s="1"/>
  <c r="H681" i="8" s="1"/>
  <c r="G694" i="8"/>
  <c r="H694" i="8" s="1"/>
  <c r="F669" i="8"/>
  <c r="G669" i="8" s="1"/>
  <c r="H669" i="8" s="1"/>
  <c r="G758" i="8"/>
  <c r="H758" i="8" s="1"/>
  <c r="G750" i="8"/>
  <c r="H750" i="8" s="1"/>
  <c r="G742" i="8"/>
  <c r="H742" i="8" s="1"/>
  <c r="G734" i="8"/>
  <c r="H734" i="8" s="1"/>
  <c r="G726" i="8"/>
  <c r="H726" i="8" s="1"/>
  <c r="G718" i="8"/>
  <c r="H718" i="8" s="1"/>
  <c r="G710" i="8"/>
  <c r="H710" i="8" s="1"/>
  <c r="G698" i="8"/>
  <c r="H698" i="8" s="1"/>
  <c r="F673" i="8"/>
  <c r="G673" i="8" s="1"/>
  <c r="H673" i="8" s="1"/>
  <c r="G619" i="8"/>
  <c r="H619" i="8" s="1"/>
  <c r="G587" i="8"/>
  <c r="H587" i="8" s="1"/>
  <c r="E518" i="8"/>
  <c r="G518" i="8" s="1"/>
  <c r="H518" i="8" s="1"/>
  <c r="G510" i="8"/>
  <c r="H510" i="8" s="1"/>
  <c r="G521" i="8"/>
  <c r="H521" i="8" s="1"/>
  <c r="E405" i="8"/>
  <c r="E461" i="8"/>
  <c r="G461" i="8" s="1"/>
  <c r="H461" i="8" s="1"/>
  <c r="E453" i="8"/>
  <c r="G453" i="8" s="1"/>
  <c r="H453" i="8" s="1"/>
  <c r="E445" i="8"/>
  <c r="E437" i="8"/>
  <c r="G437" i="8" s="1"/>
  <c r="H437" i="8" s="1"/>
  <c r="E429" i="8"/>
  <c r="G429" i="8" s="1"/>
  <c r="H429" i="8" s="1"/>
  <c r="E421" i="8"/>
  <c r="G421" i="8" s="1"/>
  <c r="H421" i="8" s="1"/>
  <c r="F409" i="8"/>
  <c r="E337" i="8"/>
  <c r="F337" i="8"/>
  <c r="E329" i="8"/>
  <c r="F329" i="8"/>
  <c r="E321" i="8"/>
  <c r="F321" i="8"/>
  <c r="E301" i="8"/>
  <c r="F301" i="8"/>
  <c r="G212" i="8"/>
  <c r="H212" i="8" s="1"/>
  <c r="G196" i="8"/>
  <c r="H196" i="8" s="1"/>
  <c r="G322" i="8"/>
  <c r="H322" i="8" s="1"/>
  <c r="F227" i="8"/>
  <c r="E227" i="8"/>
  <c r="E211" i="8"/>
  <c r="G211" i="8" s="1"/>
  <c r="H211" i="8" s="1"/>
  <c r="F211" i="8"/>
  <c r="E203" i="8"/>
  <c r="F203" i="8"/>
  <c r="G494" i="8" l="1"/>
  <c r="H494" i="8" s="1"/>
  <c r="G360" i="8"/>
  <c r="H360" i="8" s="1"/>
  <c r="H392" i="8" s="1"/>
  <c r="B41" i="8" s="1"/>
  <c r="F3" i="10" s="1"/>
  <c r="G506" i="8"/>
  <c r="H506" i="8" s="1"/>
  <c r="G62" i="8"/>
  <c r="H62" i="8" s="1"/>
  <c r="G275" i="8"/>
  <c r="H275" i="8" s="1"/>
  <c r="G213" i="8"/>
  <c r="H213" i="8" s="1"/>
  <c r="G264" i="8"/>
  <c r="H264" i="8" s="1"/>
  <c r="G270" i="8"/>
  <c r="H270" i="8" s="1"/>
  <c r="G389" i="8"/>
  <c r="H389" i="8" s="1"/>
  <c r="G331" i="8"/>
  <c r="H331" i="8" s="1"/>
  <c r="G364" i="8"/>
  <c r="H364" i="8" s="1"/>
  <c r="G445" i="8"/>
  <c r="H445" i="8" s="1"/>
  <c r="G307" i="8"/>
  <c r="H307" i="8" s="1"/>
  <c r="G388" i="8"/>
  <c r="H388" i="8" s="1"/>
  <c r="G470" i="8"/>
  <c r="H470" i="8" s="1"/>
  <c r="G486" i="8"/>
  <c r="H486" i="8" s="1"/>
  <c r="G729" i="8"/>
  <c r="H729" i="8" s="1"/>
  <c r="G761" i="8"/>
  <c r="H761" i="8" s="1"/>
  <c r="G335" i="8"/>
  <c r="H335" i="8" s="1"/>
  <c r="G352" i="8"/>
  <c r="H352" i="8" s="1"/>
  <c r="G368" i="8"/>
  <c r="H368" i="8" s="1"/>
  <c r="G384" i="8"/>
  <c r="H384" i="8" s="1"/>
  <c r="G490" i="8"/>
  <c r="H490" i="8" s="1"/>
  <c r="G717" i="8"/>
  <c r="H717" i="8" s="1"/>
  <c r="G733" i="8"/>
  <c r="H733" i="8" s="1"/>
  <c r="G60" i="8"/>
  <c r="H60" i="8" s="1"/>
  <c r="H124" i="8" s="1"/>
  <c r="B37" i="8" s="1"/>
  <c r="B3" i="10" s="1"/>
  <c r="G64" i="8"/>
  <c r="H64" i="8" s="1"/>
  <c r="G68" i="8"/>
  <c r="H68" i="8" s="1"/>
  <c r="G102" i="8"/>
  <c r="H102" i="8" s="1"/>
  <c r="G120" i="8"/>
  <c r="H120" i="8" s="1"/>
  <c r="G135" i="8"/>
  <c r="H135" i="8" s="1"/>
  <c r="G139" i="8"/>
  <c r="H139" i="8" s="1"/>
  <c r="G155" i="8"/>
  <c r="H155" i="8" s="1"/>
  <c r="G169" i="8"/>
  <c r="H169" i="8" s="1"/>
  <c r="G193" i="8"/>
  <c r="H193" i="8" s="1"/>
  <c r="G222" i="8"/>
  <c r="H222" i="8" s="1"/>
  <c r="G226" i="8"/>
  <c r="H226" i="8" s="1"/>
  <c r="G246" i="8"/>
  <c r="H246" i="8" s="1"/>
  <c r="G71" i="8"/>
  <c r="H71" i="8" s="1"/>
  <c r="G81" i="8"/>
  <c r="H81" i="8" s="1"/>
  <c r="G85" i="8"/>
  <c r="H85" i="8" s="1"/>
  <c r="G109" i="8"/>
  <c r="H109" i="8" s="1"/>
  <c r="G126" i="8"/>
  <c r="H126" i="8" s="1"/>
  <c r="G148" i="8"/>
  <c r="H148" i="8" s="1"/>
  <c r="G199" i="8"/>
  <c r="H199" i="8" s="1"/>
  <c r="G215" i="8"/>
  <c r="H215" i="8" s="1"/>
  <c r="G223" i="8"/>
  <c r="H223" i="8" s="1"/>
  <c r="G235" i="8"/>
  <c r="H235" i="8" s="1"/>
  <c r="G247" i="8"/>
  <c r="H247" i="8" s="1"/>
  <c r="G251" i="8"/>
  <c r="H251" i="8" s="1"/>
  <c r="G268" i="8"/>
  <c r="H268" i="8" s="1"/>
  <c r="G298" i="8"/>
  <c r="H298" i="8" s="1"/>
  <c r="G414" i="8"/>
  <c r="H414" i="8" s="1"/>
  <c r="G462" i="8"/>
  <c r="H462" i="8" s="1"/>
  <c r="G625" i="8"/>
  <c r="H625" i="8" s="1"/>
  <c r="G657" i="8"/>
  <c r="H657" i="8" s="1"/>
  <c r="G674" i="8"/>
  <c r="H674" i="8" s="1"/>
  <c r="G308" i="8"/>
  <c r="H308" i="8" s="1"/>
  <c r="G400" i="8"/>
  <c r="H400" i="8" s="1"/>
  <c r="G513" i="8"/>
  <c r="H513" i="8" s="1"/>
  <c r="G552" i="8"/>
  <c r="H552" i="8" s="1"/>
  <c r="G568" i="8"/>
  <c r="H568" i="8" s="1"/>
  <c r="G682" i="8"/>
  <c r="H682" i="8" s="1"/>
  <c r="G740" i="8"/>
  <c r="H740" i="8" s="1"/>
  <c r="G527" i="8"/>
  <c r="H527" i="8" s="1"/>
  <c r="H580" i="8" s="1"/>
  <c r="B44" i="8" s="1"/>
  <c r="I3" i="10" s="1"/>
  <c r="G697" i="8"/>
  <c r="H697" i="8" s="1"/>
  <c r="G327" i="8"/>
  <c r="H327" i="8" s="1"/>
  <c r="G66" i="8"/>
  <c r="H66" i="8" s="1"/>
  <c r="G149" i="8"/>
  <c r="H149" i="8" s="1"/>
  <c r="G189" i="8"/>
  <c r="H189" i="8" s="1"/>
  <c r="G284" i="8"/>
  <c r="H284" i="8" s="1"/>
  <c r="G294" i="8"/>
  <c r="H294" i="8" s="1"/>
  <c r="G479" i="8"/>
  <c r="H479" i="8" s="1"/>
  <c r="G706" i="8"/>
  <c r="H706" i="8" s="1"/>
  <c r="G536" i="8"/>
  <c r="H536" i="8" s="1"/>
  <c r="G692" i="8"/>
  <c r="H692" i="8" s="1"/>
  <c r="G203" i="8"/>
  <c r="H203" i="8" s="1"/>
  <c r="G405" i="8"/>
  <c r="H405" i="8" s="1"/>
  <c r="H464" i="8" s="1"/>
  <c r="B42" i="8" s="1"/>
  <c r="G3" i="10" s="1"/>
  <c r="G348" i="8"/>
  <c r="H348" i="8" s="1"/>
  <c r="G380" i="8"/>
  <c r="H380" i="8" s="1"/>
  <c r="G640" i="8"/>
  <c r="H640" i="8" s="1"/>
  <c r="G737" i="8"/>
  <c r="H737" i="8" s="1"/>
  <c r="G311" i="8"/>
  <c r="H311" i="8" s="1"/>
  <c r="G466" i="8"/>
  <c r="H466" i="8" s="1"/>
  <c r="G709" i="8"/>
  <c r="H709" i="8" s="1"/>
  <c r="G741" i="8"/>
  <c r="H741" i="8" s="1"/>
  <c r="G76" i="8"/>
  <c r="H76" i="8" s="1"/>
  <c r="G127" i="8"/>
  <c r="H127" i="8" s="1"/>
  <c r="H195" i="8" s="1"/>
  <c r="B38" i="8" s="1"/>
  <c r="C3" i="10" s="1"/>
  <c r="G137" i="8"/>
  <c r="H137" i="8" s="1"/>
  <c r="G173" i="8"/>
  <c r="H173" i="8" s="1"/>
  <c r="G228" i="8"/>
  <c r="H228" i="8" s="1"/>
  <c r="G232" i="8"/>
  <c r="H232" i="8" s="1"/>
  <c r="G267" i="8"/>
  <c r="H267" i="8" s="1"/>
  <c r="G128" i="8"/>
  <c r="H128" i="8" s="1"/>
  <c r="G142" i="8"/>
  <c r="H142" i="8" s="1"/>
  <c r="G178" i="8"/>
  <c r="H178" i="8" s="1"/>
  <c r="G194" i="8"/>
  <c r="H194" i="8" s="1"/>
  <c r="G245" i="8"/>
  <c r="H245" i="8" s="1"/>
  <c r="G430" i="8"/>
  <c r="H430" i="8" s="1"/>
  <c r="G538" i="8"/>
  <c r="H538" i="8" s="1"/>
  <c r="G560" i="8"/>
  <c r="H560" i="8" s="1"/>
  <c r="G471" i="8"/>
  <c r="H471" i="8" s="1"/>
  <c r="H523" i="8"/>
  <c r="B43" i="8" s="1"/>
  <c r="H3" i="10" s="1"/>
  <c r="G227" i="8"/>
  <c r="H227" i="8" s="1"/>
  <c r="G321" i="8"/>
  <c r="H321" i="8" s="1"/>
  <c r="G337" i="8"/>
  <c r="H337" i="8" s="1"/>
  <c r="G413" i="8"/>
  <c r="H413" i="8" s="1"/>
  <c r="G478" i="8"/>
  <c r="H478" i="8" s="1"/>
  <c r="G301" i="8"/>
  <c r="H301" i="8" s="1"/>
  <c r="G329" i="8"/>
  <c r="H329" i="8" s="1"/>
  <c r="G636" i="8"/>
  <c r="H636" i="8" s="1"/>
  <c r="G725" i="8"/>
  <c r="H725" i="8" s="1"/>
  <c r="H766" i="8" l="1"/>
  <c r="B46" i="8" s="1"/>
  <c r="K3" i="10" s="1"/>
  <c r="H667" i="8"/>
  <c r="B45" i="8" s="1"/>
  <c r="J3" i="10" s="1"/>
  <c r="H260" i="8"/>
  <c r="B39" i="8" s="1"/>
  <c r="D3" i="10" s="1"/>
  <c r="H338" i="8"/>
  <c r="B40" i="8" s="1"/>
  <c r="E3" i="10" s="1"/>
  <c r="C48" i="8" l="1"/>
  <c r="B48" i="8"/>
</calcChain>
</file>

<file path=xl/sharedStrings.xml><?xml version="1.0" encoding="utf-8"?>
<sst xmlns="http://schemas.openxmlformats.org/spreadsheetml/2006/main" count="128" uniqueCount="98">
  <si>
    <t>Lesson Number One:  Every document should have notes about who made it and when.</t>
  </si>
  <si>
    <t>Here are the fit statistics that we need.</t>
  </si>
  <si>
    <t xml:space="preserve"> Model form</t>
  </si>
  <si>
    <t>This document was created on Sept 13, 2016, by Oswaldo Carrillo and Ruth Yanai for use at the</t>
  </si>
  <si>
    <t>Uncertainty Workshop, OSM ILTER October 9-13, 2016, South Africa</t>
  </si>
  <si>
    <t>(Equation 1)</t>
  </si>
  <si>
    <t>B = biomass (kg)</t>
  </si>
  <si>
    <t>x = tree diameter (cm)</t>
  </si>
  <si>
    <t>a</t>
  </si>
  <si>
    <t>Estimating Uncertainty in Measurements, Experiments, and Models Workshop, October 11</t>
  </si>
  <si>
    <t xml:space="preserve">b  </t>
  </si>
  <si>
    <t>MSE</t>
  </si>
  <si>
    <t>mean square error (Equation 2)</t>
  </si>
  <si>
    <t>mean x</t>
  </si>
  <si>
    <t>Module 3: Monte Carlo Error Propagation</t>
  </si>
  <si>
    <t>Presenter:  Oswaldo Carillo and Ruth D. Yanai</t>
  </si>
  <si>
    <t>sum of squared deviations of x</t>
  </si>
  <si>
    <t>Id_tree</t>
  </si>
  <si>
    <t>DBH</t>
  </si>
  <si>
    <t>Biomass_kg</t>
  </si>
  <si>
    <t>This module will show how to use a Monte Carlo approach to estimating uncertainty, using Excel and R. Examples include estimates of forest biomass and nutrient content, which require propagating error in tree measurements, regression models, and mean concentrations. Participants should bring laptop computers and ecological data and calculations in need of uncertainty analysis (you can use ours if you don't have your own). At the end of the workshop, some participants will have documented the uncertainty in their result. All participants will understand the principles of Monte Carlo sampling and will have tools for implementing uncertainty analyses.</t>
  </si>
  <si>
    <t>This workbook shows an example of Monte Carlo error propagation in Excel.  The sources of error included are (1) measurement error, (2) error in regression, and (3) sampling error.  Error in regression (2) includes (a) error in predicting an individual (confidence interval) and (b) error in predicting the mean (prediction interval).</t>
  </si>
  <si>
    <t>Introduction</t>
  </si>
  <si>
    <t>Plot number</t>
  </si>
  <si>
    <t>Tree diameter</t>
  </si>
  <si>
    <t>Legend</t>
  </si>
  <si>
    <t>The following error will be applied randomly to each tree.</t>
  </si>
  <si>
    <t>cm</t>
  </si>
  <si>
    <t>To turn off the uncertainty in measurement of tree diameters, change the number above (in blue) to 0</t>
  </si>
  <si>
    <t>To turn the uncertainty back on, change the number back to 1</t>
  </si>
  <si>
    <t>2 (a) Error in prediction of an individual (PI)</t>
  </si>
  <si>
    <t>To turn off the uncertainty in prediction of an individual, change the number above (in blue) to 0</t>
  </si>
  <si>
    <t>This source of error is applied individually for each tree in the tables below.</t>
  </si>
  <si>
    <t>2 (a) Error in prediction of the mean (CI)</t>
  </si>
  <si>
    <t>To turn off the uncertainty in prediction of the mean, change the number above (in blue) to 0</t>
  </si>
  <si>
    <t>Plot</t>
  </si>
  <si>
    <t>Sum of Plot</t>
  </si>
  <si>
    <t>Parameters are in yellow. For the source of the biomass parameters, see the "Biomass Data" tab.</t>
  </si>
  <si>
    <t>1. Error in measurement of tree diameter</t>
  </si>
  <si>
    <t>2. Error in the biomass regression</t>
  </si>
  <si>
    <t>b</t>
  </si>
  <si>
    <t>&lt;--this is a random sample of the MSE that will be constant for all the trees this iteration</t>
  </si>
  <si>
    <t>n</t>
  </si>
  <si>
    <t>Model selection error is important. Try substituting a different model to estimate model selection error.</t>
  </si>
  <si>
    <t>Sampling error is commonly described by the standard error across multiple plots.</t>
  </si>
  <si>
    <t>(Xo-Xmean)^2</t>
  </si>
  <si>
    <t>(Yi-Yi_est)^2</t>
  </si>
  <si>
    <t>Error in prediction of an indivual</t>
  </si>
  <si>
    <t>Error in prediction of the mean</t>
  </si>
  <si>
    <t>ln(DBH)</t>
  </si>
  <si>
    <t>ln(biomass1_2)</t>
  </si>
  <si>
    <t>B=exp^(a + b*ln(DBH))</t>
  </si>
  <si>
    <t>biomass (kg)</t>
  </si>
  <si>
    <t>Here are the results from 10 plots, calculated below.  To quantify sampling error for different numbers of plots, change the formula in the last line.</t>
  </si>
  <si>
    <t>mean</t>
  </si>
  <si>
    <t>standard error</t>
  </si>
  <si>
    <t>&lt;--Copy these values and paste (special, values) on the next page</t>
  </si>
  <si>
    <t>This workbook contains the following pages.</t>
  </si>
  <si>
    <t>Approach:  equations for uncertainty in regression</t>
  </si>
  <si>
    <t>Biomass Data:  trees were harvested and the mass of a tree is predicted from diameter at breast height using regression.</t>
  </si>
  <si>
    <t>Inventory Data:  10 plots of tree diameters.  (Do we need this sheet?  The data are in the next sheet.)</t>
  </si>
  <si>
    <t>Biomass Calculations:  Calculate the mass of each tree, incorporating uncertainty in tree measurement, regression model, and sampling error.</t>
  </si>
  <si>
    <t>Iterations:  Paste the results from many iterations here, and analyze the results.</t>
  </si>
  <si>
    <t>4. Sampling error</t>
  </si>
  <si>
    <t>3. Sampled area of plots (has)</t>
  </si>
  <si>
    <t>biomass/plot (ton/ha)</t>
  </si>
  <si>
    <t>Copy of simulations</t>
  </si>
  <si>
    <t>Simulatios per plot</t>
  </si>
  <si>
    <t>The biomass data came from 48 trees that were harvested from Ejido Felipe Carrillo Puerto, located in the Mexican state of Quintana Roo.</t>
  </si>
  <si>
    <t>Inventory data was taken from Intensive Monitoring Plot Ejido Felipe Carrillo Puerto, located in the Mexican state of Quintana Roo.</t>
  </si>
  <si>
    <t>Version history</t>
  </si>
  <si>
    <t>last modified</t>
  </si>
  <si>
    <t>Change the number in yellow to change the measurement error. Reported measurement uncertainties range from 0.05 cm to 20% of diameter.</t>
  </si>
  <si>
    <t>Data were supplied by…</t>
  </si>
  <si>
    <t>Data were provided by…</t>
  </si>
  <si>
    <t>Each source of uncertainty can be turned on or off by changing the numbers in the blue boxes to "1" or "0"</t>
  </si>
  <si>
    <t>DBH with measurement error</t>
  </si>
  <si>
    <t>Simulation number / Plot</t>
  </si>
  <si>
    <t>Percentile 2.5% (Mg/ha)</t>
  </si>
  <si>
    <t>Percentile 97.5% (Mg/ha)</t>
  </si>
  <si>
    <t>Mean (Mg/ha)</t>
  </si>
  <si>
    <t>Lower bound (%)</t>
  </si>
  <si>
    <t>Upper bound (%)</t>
  </si>
  <si>
    <t>Oswaldo Carrillo and Ruth Yanai</t>
  </si>
  <si>
    <t>A</t>
  </si>
  <si>
    <t>B</t>
  </si>
  <si>
    <t>C</t>
  </si>
  <si>
    <t>D</t>
  </si>
  <si>
    <t>F</t>
  </si>
  <si>
    <t>ln(Biomass_kg)</t>
  </si>
  <si>
    <t>E</t>
  </si>
  <si>
    <t>G</t>
  </si>
  <si>
    <t>H</t>
  </si>
  <si>
    <t>Estimated Biomass
 (Yi_est)</t>
  </si>
  <si>
    <t>DBH_team1</t>
  </si>
  <si>
    <t>DBH_team2</t>
  </si>
  <si>
    <t>Diference_DBH</t>
  </si>
  <si>
    <t>sd_diferece_DBH</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</si>
</sst>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0.0000"/>
    <numFmt numFmtId="165" formatCode="0.0"/>
    <numFmt numFmtId="166" formatCode="0.000"/>
    <numFmt numFmtId="167" formatCode="0.0000"/>
    <numFmt numFmtId="168" formatCode="0.00000"/>
    <numFmt numFmtId="169" formatCode="#,##0.0"/>
  </numFmts>
  <fonts count="16">
    <font>
      <sz val="10"/>
      <color rgb="FF000000"/>
      <name val="Verdana"/>
    </font>
    <font>
      <sz val="10"/>
      <name val="Verdana"/>
      <family val="2"/>
    </font>
    <font>
      <sz val="11"/>
      <name val="&quot;Calibri&quot;"/>
    </font>
    <font>
      <b/>
      <sz val="18"/>
      <name val="Verdana"/>
      <family val="2"/>
    </font>
    <font>
      <b/>
      <sz val="14"/>
      <name val="Verdana"/>
      <family val="2"/>
    </font>
    <font>
      <sz val="14"/>
      <name val="Verdana"/>
      <family val="2"/>
    </font>
    <font>
      <b/>
      <u/>
      <sz val="10"/>
      <color rgb="FF0000FF"/>
      <name val="Verdana"/>
      <family val="2"/>
    </font>
    <font>
      <sz val="11"/>
      <color rgb="FF000000"/>
      <name val="Calibri"/>
      <family val="2"/>
    </font>
    <font>
      <sz val="10"/>
      <name val="Verdana"/>
      <family val="2"/>
    </font>
    <font>
      <sz val="10"/>
      <color rgb="FF000000"/>
      <name val="Arial"/>
      <family val="2"/>
    </font>
    <font>
      <sz val="10"/>
      <color rgb="FF000000"/>
      <name val="Verdana"/>
      <family val="2"/>
    </font>
    <font>
      <sz val="10"/>
      <name val="Arial"/>
      <family val="2"/>
    </font>
    <font>
      <b/>
      <sz val="10"/>
      <color rgb="FF0070C0"/>
      <name val="Verdana"/>
      <family val="2"/>
    </font>
    <font>
      <b/>
      <sz val="10"/>
      <color rgb="FF000000"/>
      <name val="Verdana"/>
      <family val="2"/>
    </font>
    <font>
      <u/>
      <sz val="10"/>
      <color theme="11"/>
      <name val="Verdana"/>
      <family val="2"/>
    </font>
    <font>
      <b/>
      <sz val="10"/>
      <color rgb="FF0070C0"/>
      <name val="Arial"/>
      <family val="2"/>
    </font>
  </fonts>
  <fills count="5">
    <fill>
      <patternFill patternType="none"/>
    </fill>
    <fill>
      <patternFill patternType="gray125"/>
    </fill>
    <fill>
      <patternFill patternType="solid">
        <fgColor rgb="FFFFFF00"/>
        <bgColor rgb="FFFFFF00"/>
      </patternFill>
    </fill>
    <fill>
      <patternFill patternType="solid">
        <fgColor rgb="FFFFFF00"/>
        <bgColor indexed="64"/>
      </patternFill>
    </fill>
    <fill>
      <patternFill patternType="solid">
        <fgColor rgb="FF00CCFF"/>
        <bgColor rgb="FF00CCFF"/>
      </patternFill>
    </fill>
  </fills>
  <borders count="5">
    <border>
      <left/>
      <right/>
      <top/>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s>
  <cellStyleXfs count="65">
    <xf numFmtId="0" fontId="0" fillId="0" borderId="0"/>
    <xf numFmtId="0" fontId="8" fillId="0" borderId="0"/>
    <xf numFmtId="0" fontId="9" fillId="0" borderId="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0" fillId="0" borderId="0"/>
  </cellStyleXfs>
  <cellXfs count="75">
    <xf numFmtId="0" fontId="0" fillId="0" borderId="0" xfId="0" applyFont="1" applyAlignment="1"/>
    <xf numFmtId="0" fontId="1" fillId="0" borderId="0" xfId="0" applyFont="1" applyAlignment="1"/>
    <xf numFmtId="4" fontId="1" fillId="0" borderId="0" xfId="0" applyNumberFormat="1" applyFont="1" applyAlignment="1"/>
    <xf numFmtId="0" fontId="1" fillId="0" borderId="0" xfId="0" applyFont="1" applyAlignment="1">
      <alignment wrapText="1"/>
    </xf>
    <xf numFmtId="0" fontId="2" fillId="0" borderId="0" xfId="0" applyFont="1" applyAlignment="1"/>
    <xf numFmtId="0" fontId="3" fillId="0" borderId="0" xfId="0" applyFont="1" applyAlignment="1">
      <alignment wrapText="1"/>
    </xf>
    <xf numFmtId="0" fontId="4" fillId="0" borderId="0" xfId="0" applyFont="1" applyAlignment="1">
      <alignment wrapText="1"/>
    </xf>
    <xf numFmtId="0" fontId="5" fillId="0" borderId="0" xfId="0" applyFont="1"/>
    <xf numFmtId="0" fontId="1" fillId="0" borderId="0" xfId="0" applyFont="1" applyAlignment="1">
      <alignment horizontal="left" vertical="top"/>
    </xf>
    <xf numFmtId="0" fontId="1" fillId="0" borderId="0" xfId="0" applyFont="1" applyAlignment="1">
      <alignment wrapText="1"/>
    </xf>
    <xf numFmtId="3" fontId="1" fillId="0" borderId="0" xfId="0" applyNumberFormat="1" applyFont="1" applyAlignment="1"/>
    <xf numFmtId="0" fontId="6" fillId="0" borderId="0" xfId="0" applyFont="1" applyAlignment="1">
      <alignment wrapText="1"/>
    </xf>
    <xf numFmtId="0" fontId="7" fillId="0" borderId="0" xfId="0" applyFont="1" applyAlignment="1">
      <alignment horizontal="right"/>
    </xf>
    <xf numFmtId="4" fontId="1" fillId="0" borderId="0" xfId="0" applyNumberFormat="1" applyFont="1"/>
    <xf numFmtId="0" fontId="1" fillId="0" borderId="0" xfId="0" applyNumberFormat="1" applyFont="1" applyAlignment="1"/>
    <xf numFmtId="0" fontId="8" fillId="0" borderId="0" xfId="1"/>
    <xf numFmtId="0" fontId="10" fillId="2" borderId="0" xfId="2" applyFont="1" applyFill="1" applyAlignment="1"/>
    <xf numFmtId="0" fontId="10" fillId="2" borderId="0" xfId="2" applyFont="1" applyFill="1" applyAlignment="1">
      <alignment horizontal="right"/>
    </xf>
    <xf numFmtId="164" fontId="1" fillId="0" borderId="0" xfId="0" applyNumberFormat="1" applyFont="1" applyAlignment="1">
      <alignment horizontal="right" vertical="top"/>
    </xf>
    <xf numFmtId="0" fontId="0" fillId="0" borderId="0" xfId="0"/>
    <xf numFmtId="2" fontId="0" fillId="0" borderId="0" xfId="0" applyNumberFormat="1"/>
    <xf numFmtId="165" fontId="0" fillId="0" borderId="0" xfId="0" applyNumberFormat="1"/>
    <xf numFmtId="0" fontId="10" fillId="0" borderId="0" xfId="0" applyFont="1" applyAlignment="1"/>
    <xf numFmtId="1" fontId="1" fillId="0" borderId="0" xfId="0" applyNumberFormat="1" applyFont="1" applyAlignment="1"/>
    <xf numFmtId="0" fontId="1" fillId="0" borderId="1" xfId="0" applyFont="1" applyBorder="1" applyAlignment="1"/>
    <xf numFmtId="2" fontId="0" fillId="0" borderId="1" xfId="0" applyNumberFormat="1" applyFont="1" applyBorder="1"/>
    <xf numFmtId="2" fontId="0" fillId="0" borderId="1" xfId="0" applyNumberFormat="1" applyBorder="1"/>
    <xf numFmtId="2" fontId="0" fillId="0" borderId="0" xfId="0" applyNumberFormat="1" applyFont="1" applyBorder="1"/>
    <xf numFmtId="2" fontId="0" fillId="0" borderId="0" xfId="0" applyNumberFormat="1" applyBorder="1"/>
    <xf numFmtId="0" fontId="12" fillId="0" borderId="0" xfId="2" applyFont="1" applyAlignment="1"/>
    <xf numFmtId="165" fontId="9" fillId="0" borderId="0" xfId="2" applyNumberFormat="1" applyFont="1" applyAlignment="1"/>
    <xf numFmtId="0" fontId="10" fillId="0" borderId="0" xfId="2" applyFont="1" applyAlignment="1"/>
    <xf numFmtId="0" fontId="9" fillId="0" borderId="0" xfId="2" applyFont="1" applyAlignment="1"/>
    <xf numFmtId="0" fontId="10" fillId="0" borderId="0" xfId="2" applyFont="1" applyAlignment="1"/>
    <xf numFmtId="0" fontId="9" fillId="0" borderId="0" xfId="2" applyFont="1" applyAlignment="1"/>
    <xf numFmtId="168" fontId="0" fillId="0" borderId="0" xfId="0" applyNumberFormat="1"/>
    <xf numFmtId="166" fontId="0" fillId="0" borderId="0" xfId="0" applyNumberFormat="1" applyFont="1" applyAlignment="1"/>
    <xf numFmtId="169" fontId="1" fillId="0" borderId="0" xfId="0" applyNumberFormat="1" applyFont="1" applyAlignment="1"/>
    <xf numFmtId="167" fontId="10" fillId="2" borderId="0" xfId="2" applyNumberFormat="1" applyFont="1" applyFill="1" applyAlignment="1"/>
    <xf numFmtId="165" fontId="13" fillId="0" borderId="0" xfId="2" applyNumberFormat="1" applyFont="1" applyAlignment="1"/>
    <xf numFmtId="165" fontId="13" fillId="0" borderId="0" xfId="0" applyNumberFormat="1" applyFont="1" applyAlignment="1"/>
    <xf numFmtId="0" fontId="10" fillId="0" borderId="0" xfId="2" applyFont="1" applyAlignment="1"/>
    <xf numFmtId="0" fontId="9" fillId="0" borderId="0" xfId="2" applyFont="1" applyAlignment="1"/>
    <xf numFmtId="0" fontId="0" fillId="0" borderId="0" xfId="2" applyFont="1" applyAlignment="1"/>
    <xf numFmtId="15" fontId="1" fillId="0" borderId="0" xfId="0" applyNumberFormat="1" applyFont="1" applyAlignment="1">
      <alignment horizontal="left" wrapText="1"/>
    </xf>
    <xf numFmtId="164" fontId="10" fillId="2" borderId="0" xfId="2" applyNumberFormat="1" applyFont="1" applyFill="1" applyAlignment="1">
      <alignment horizontal="right"/>
    </xf>
    <xf numFmtId="167" fontId="10" fillId="2" borderId="0" xfId="2" applyNumberFormat="1" applyFont="1" applyFill="1" applyAlignment="1">
      <alignment horizontal="right"/>
    </xf>
    <xf numFmtId="165" fontId="0" fillId="0" borderId="0" xfId="0" applyNumberFormat="1" applyFont="1" applyAlignment="1"/>
    <xf numFmtId="14" fontId="1" fillId="0" borderId="0" xfId="0" applyNumberFormat="1" applyFont="1" applyAlignment="1">
      <alignment horizontal="left" wrapText="1"/>
    </xf>
    <xf numFmtId="0" fontId="9" fillId="3" borderId="0" xfId="2" applyFont="1" applyFill="1" applyAlignment="1"/>
    <xf numFmtId="0" fontId="10" fillId="0" borderId="0" xfId="0" applyFont="1" applyAlignment="1">
      <alignment horizontal="right"/>
    </xf>
    <xf numFmtId="0" fontId="10" fillId="4" borderId="0" xfId="2" applyFont="1" applyFill="1" applyAlignment="1"/>
    <xf numFmtId="0" fontId="10" fillId="4" borderId="0" xfId="2" applyFont="1" applyFill="1" applyAlignment="1">
      <alignment horizontal="right"/>
    </xf>
    <xf numFmtId="0" fontId="0" fillId="0" borderId="0" xfId="0" applyFont="1" applyAlignment="1">
      <alignment horizontal="center"/>
    </xf>
    <xf numFmtId="0" fontId="12" fillId="0" borderId="0" xfId="0" applyFont="1" applyAlignment="1">
      <alignment horizontal="center"/>
    </xf>
    <xf numFmtId="4" fontId="12" fillId="0" borderId="0" xfId="0" applyNumberFormat="1" applyFont="1" applyAlignment="1">
      <alignment horizontal="center"/>
    </xf>
    <xf numFmtId="0" fontId="1" fillId="0" borderId="0" xfId="0" applyFont="1" applyAlignment="1">
      <alignment vertical="center"/>
    </xf>
    <xf numFmtId="4" fontId="1" fillId="0" borderId="0" xfId="0" applyNumberFormat="1" applyFont="1" applyAlignment="1">
      <alignment vertical="center"/>
    </xf>
    <xf numFmtId="0" fontId="0" fillId="0" borderId="0" xfId="0" applyFont="1" applyAlignment="1">
      <alignment vertical="center"/>
    </xf>
    <xf numFmtId="0" fontId="10" fillId="0" borderId="0" xfId="0" applyFont="1" applyAlignment="1">
      <alignment vertical="center" wrapText="1"/>
    </xf>
    <xf numFmtId="0" fontId="10" fillId="0" borderId="0" xfId="0" applyFont="1" applyAlignment="1">
      <alignment vertical="center"/>
    </xf>
    <xf numFmtId="0" fontId="12" fillId="0" borderId="0" xfId="2" applyFont="1" applyAlignment="1">
      <alignment horizontal="center" vertical="center"/>
    </xf>
    <xf numFmtId="0" fontId="12" fillId="0" borderId="0" xfId="0" applyFont="1" applyAlignment="1">
      <alignment horizontal="center" vertical="center"/>
    </xf>
    <xf numFmtId="0" fontId="15" fillId="0" borderId="0" xfId="2" applyFont="1" applyAlignment="1">
      <alignment horizontal="center" vertical="center"/>
    </xf>
    <xf numFmtId="0" fontId="9" fillId="0" borderId="0" xfId="2" applyFont="1" applyAlignment="1">
      <alignment wrapText="1"/>
    </xf>
    <xf numFmtId="0" fontId="10" fillId="0" borderId="2" xfId="2" applyFont="1" applyBorder="1" applyAlignment="1">
      <alignment vertical="top" wrapText="1"/>
    </xf>
    <xf numFmtId="0" fontId="11" fillId="0" borderId="2" xfId="2" applyFont="1" applyBorder="1" applyAlignment="1">
      <alignment vertical="top" wrapText="1"/>
    </xf>
    <xf numFmtId="0" fontId="9" fillId="0" borderId="3" xfId="2" applyFont="1" applyBorder="1" applyAlignment="1">
      <alignment vertical="top" wrapText="1"/>
    </xf>
    <xf numFmtId="0" fontId="9" fillId="0" borderId="2" xfId="2" applyFont="1" applyBorder="1" applyAlignment="1">
      <alignment vertical="top" wrapText="1"/>
    </xf>
    <xf numFmtId="0" fontId="9" fillId="0" borderId="4" xfId="2" applyFont="1" applyBorder="1" applyAlignment="1">
      <alignment vertical="top" wrapText="1"/>
    </xf>
    <xf numFmtId="0" fontId="10" fillId="0" borderId="0" xfId="64" applyFont="1" applyAlignment="1"/>
    <xf numFmtId="2" fontId="10" fillId="0" borderId="1" xfId="64" applyNumberFormat="1" applyFont="1" applyBorder="1" applyAlignment="1"/>
    <xf numFmtId="0" fontId="13" fillId="0" borderId="1" xfId="64" applyFont="1" applyBorder="1" applyAlignment="1"/>
    <xf numFmtId="0" fontId="13" fillId="0" borderId="0" xfId="0" applyFont="1" applyAlignment="1">
      <alignment horizontal="center"/>
    </xf>
    <xf numFmtId="2" fontId="10" fillId="2" borderId="0" xfId="2" applyNumberFormat="1" applyFont="1" applyFill="1" applyAlignment="1">
      <alignment horizontal="right"/>
    </xf>
  </cellXfs>
  <cellStyles count="65">
    <cellStyle name="Hipervínculo visitado" xfId="3" builtinId="9" hidden="1"/>
    <cellStyle name="Hipervínculo visitado" xfId="4" builtinId="9" hidden="1"/>
    <cellStyle name="Hipervínculo visitado" xfId="5" builtinId="9" hidden="1"/>
    <cellStyle name="Hipervínculo visitado" xfId="6" builtinId="9" hidden="1"/>
    <cellStyle name="Hipervínculo visitado" xfId="7" builtinId="9" hidden="1"/>
    <cellStyle name="Hipervínculo visitado" xfId="8" builtinId="9" hidden="1"/>
    <cellStyle name="Hipervínculo visitado" xfId="9" builtinId="9" hidden="1"/>
    <cellStyle name="Hipervínculo visitado" xfId="10" builtinId="9" hidden="1"/>
    <cellStyle name="Hipervínculo visitado" xfId="11" builtinId="9" hidden="1"/>
    <cellStyle name="Hipervínculo visitado" xfId="12" builtinId="9" hidden="1"/>
    <cellStyle name="Hipervínculo visitado" xfId="13" builtinId="9" hidden="1"/>
    <cellStyle name="Hipervínculo visitado" xfId="14" builtinId="9" hidden="1"/>
    <cellStyle name="Hipervínculo visitado" xfId="15" builtinId="9" hidden="1"/>
    <cellStyle name="Hipervínculo visitado" xfId="16" builtinId="9" hidden="1"/>
    <cellStyle name="Hipervínculo visitado" xfId="17" builtinId="9" hidden="1"/>
    <cellStyle name="Hipervínculo visitado" xfId="18" builtinId="9" hidden="1"/>
    <cellStyle name="Hipervínculo visitado" xfId="19" builtinId="9" hidden="1"/>
    <cellStyle name="Hipervínculo visitado" xfId="20" builtinId="9" hidden="1"/>
    <cellStyle name="Hipervínculo visitado" xfId="21" builtinId="9" hidden="1"/>
    <cellStyle name="Hipervínculo visitado" xfId="22" builtinId="9" hidden="1"/>
    <cellStyle name="Hipervínculo visitado" xfId="23" builtinId="9" hidden="1"/>
    <cellStyle name="Hipervínculo visitado" xfId="24" builtinId="9" hidden="1"/>
    <cellStyle name="Hipervínculo visitado" xfId="25" builtinId="9" hidden="1"/>
    <cellStyle name="Hipervínculo visitado" xfId="26" builtinId="9" hidden="1"/>
    <cellStyle name="Hipervínculo visitado" xfId="27" builtinId="9" hidden="1"/>
    <cellStyle name="Hipervínculo visitado" xfId="28" builtinId="9" hidden="1"/>
    <cellStyle name="Hipervínculo visitado" xfId="29" builtinId="9" hidden="1"/>
    <cellStyle name="Hipervínculo visitado" xfId="30" builtinId="9" hidden="1"/>
    <cellStyle name="Hipervínculo visitado" xfId="31" builtinId="9" hidden="1"/>
    <cellStyle name="Hipervínculo visitado" xfId="32" builtinId="9" hidden="1"/>
    <cellStyle name="Hipervínculo visitado" xfId="33" builtinId="9" hidden="1"/>
    <cellStyle name="Hipervínculo visitado" xfId="34" builtinId="9" hidden="1"/>
    <cellStyle name="Hipervínculo visitado" xfId="35" builtinId="9" hidden="1"/>
    <cellStyle name="Hipervínculo visitado" xfId="36" builtinId="9" hidden="1"/>
    <cellStyle name="Hipervínculo visitado" xfId="37" builtinId="9" hidden="1"/>
    <cellStyle name="Hipervínculo visitado" xfId="38" builtinId="9" hidden="1"/>
    <cellStyle name="Hipervínculo visitado" xfId="39" builtinId="9" hidden="1"/>
    <cellStyle name="Hipervínculo visitado" xfId="40" builtinId="9" hidden="1"/>
    <cellStyle name="Hipervínculo visitado" xfId="41" builtinId="9" hidden="1"/>
    <cellStyle name="Hipervínculo visitado" xfId="42" builtinId="9" hidden="1"/>
    <cellStyle name="Hipervínculo visitado" xfId="43" builtinId="9" hidden="1"/>
    <cellStyle name="Hipervínculo visitado" xfId="44" builtinId="9" hidden="1"/>
    <cellStyle name="Hipervínculo visitado" xfId="45" builtinId="9" hidden="1"/>
    <cellStyle name="Hipervínculo visitado" xfId="46" builtinId="9" hidden="1"/>
    <cellStyle name="Hipervínculo visitado" xfId="47" builtinId="9" hidden="1"/>
    <cellStyle name="Hipervínculo visitado" xfId="48" builtinId="9" hidden="1"/>
    <cellStyle name="Hipervínculo visitado" xfId="49" builtinId="9" hidden="1"/>
    <cellStyle name="Hipervínculo visitado" xfId="50" builtinId="9" hidden="1"/>
    <cellStyle name="Hipervínculo visitado" xfId="51" builtinId="9" hidden="1"/>
    <cellStyle name="Hipervínculo visitado" xfId="52" builtinId="9" hidden="1"/>
    <cellStyle name="Hipervínculo visitado" xfId="53" builtinId="9" hidden="1"/>
    <cellStyle name="Hipervínculo visitado" xfId="54" builtinId="9" hidden="1"/>
    <cellStyle name="Hipervínculo visitado" xfId="55" builtinId="9" hidden="1"/>
    <cellStyle name="Hipervínculo visitado" xfId="56" builtinId="9" hidden="1"/>
    <cellStyle name="Hipervínculo visitado" xfId="57" builtinId="9" hidden="1"/>
    <cellStyle name="Hipervínculo visitado" xfId="58" builtinId="9" hidden="1"/>
    <cellStyle name="Hipervínculo visitado" xfId="59" builtinId="9" hidden="1"/>
    <cellStyle name="Hipervínculo visitado" xfId="60" builtinId="9" hidden="1"/>
    <cellStyle name="Hipervínculo visitado" xfId="61" builtinId="9" hidden="1"/>
    <cellStyle name="Hipervínculo visitado" xfId="62" builtinId="9" hidden="1"/>
    <cellStyle name="Hipervínculo visitado" xfId="63" builtinId="9" hidden="1"/>
    <cellStyle name="Normal" xfId="0" builtinId="0"/>
    <cellStyle name="Normal 2" xfId="1"/>
    <cellStyle name="Normal 3" xfId="2"/>
    <cellStyle name="Normal 4" xfId="6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jpeg"/><Relationship Id="rId5" Type="http://schemas.openxmlformats.org/officeDocument/2006/relationships/image" Target="../media/image5.jpe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0</xdr:col>
      <xdr:colOff>533400</xdr:colOff>
      <xdr:row>1</xdr:row>
      <xdr:rowOff>127000</xdr:rowOff>
    </xdr:from>
    <xdr:to>
      <xdr:col>8</xdr:col>
      <xdr:colOff>825500</xdr:colOff>
      <xdr:row>47</xdr:row>
      <xdr:rowOff>76200</xdr:rowOff>
    </xdr:to>
    <xdr:sp macro="" textlink="">
      <xdr:nvSpPr>
        <xdr:cNvPr id="2" name="TextBox 1"/>
        <xdr:cNvSpPr txBox="1"/>
      </xdr:nvSpPr>
      <xdr:spPr>
        <a:xfrm>
          <a:off x="533400" y="288925"/>
          <a:ext cx="6321425" cy="73977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xdr:twoCellAnchor>
  <xdr:twoCellAnchor>
    <xdr:from>
      <xdr:col>0</xdr:col>
      <xdr:colOff>533400</xdr:colOff>
      <xdr:row>1</xdr:row>
      <xdr:rowOff>127000</xdr:rowOff>
    </xdr:from>
    <xdr:to>
      <xdr:col>10</xdr:col>
      <xdr:colOff>271272</xdr:colOff>
      <xdr:row>111</xdr:row>
      <xdr:rowOff>17087</xdr:rowOff>
    </xdr:to>
    <xdr:sp macro="" textlink="">
      <xdr:nvSpPr>
        <xdr:cNvPr id="3" name="TextBox 2"/>
        <xdr:cNvSpPr txBox="1"/>
      </xdr:nvSpPr>
      <xdr:spPr>
        <a:xfrm>
          <a:off x="533400" y="288925"/>
          <a:ext cx="7929372" cy="17701837"/>
        </a:xfrm>
        <a:prstGeom prst="rect">
          <a:avLst/>
        </a:prstGeom>
        <a:solidFill>
          <a:schemeClr val="bg1"/>
        </a:solidFill>
        <a:ln>
          <a:noFill/>
        </a:ln>
      </xdr:spPr>
      <xdr:txBody>
        <a:bodyPr wrap="square" rtlCol="0">
          <a:spAutoFit/>
        </a:bodyPr>
        <a:lstStyle>
          <a:defPPr>
            <a:defRPr lang="en-US"/>
          </a:defPPr>
          <a:lvl1pPr algn="l" rtl="0" eaLnBrk="0" fontAlgn="base" hangingPunct="0">
            <a:spcBef>
              <a:spcPct val="0"/>
            </a:spcBef>
            <a:spcAft>
              <a:spcPct val="0"/>
            </a:spcAft>
            <a:defRPr sz="2400" kern="1200">
              <a:solidFill>
                <a:schemeClr val="tx1"/>
              </a:solidFill>
              <a:latin typeface="Times New Roman" pitchFamily="18" charset="0"/>
              <a:ea typeface="+mn-ea"/>
              <a:cs typeface="+mn-cs"/>
            </a:defRPr>
          </a:lvl1pPr>
          <a:lvl2pPr marL="457200" algn="l" rtl="0" eaLnBrk="0" fontAlgn="base" hangingPunct="0">
            <a:spcBef>
              <a:spcPct val="0"/>
            </a:spcBef>
            <a:spcAft>
              <a:spcPct val="0"/>
            </a:spcAft>
            <a:defRPr sz="2400" kern="1200">
              <a:solidFill>
                <a:schemeClr val="tx1"/>
              </a:solidFill>
              <a:latin typeface="Times New Roman" pitchFamily="18" charset="0"/>
              <a:ea typeface="+mn-ea"/>
              <a:cs typeface="+mn-cs"/>
            </a:defRPr>
          </a:lvl2pPr>
          <a:lvl3pPr marL="914400" algn="l" rtl="0" eaLnBrk="0" fontAlgn="base" hangingPunct="0">
            <a:spcBef>
              <a:spcPct val="0"/>
            </a:spcBef>
            <a:spcAft>
              <a:spcPct val="0"/>
            </a:spcAft>
            <a:defRPr sz="2400" kern="1200">
              <a:solidFill>
                <a:schemeClr val="tx1"/>
              </a:solidFill>
              <a:latin typeface="Times New Roman" pitchFamily="18" charset="0"/>
              <a:ea typeface="+mn-ea"/>
              <a:cs typeface="+mn-cs"/>
            </a:defRPr>
          </a:lvl3pPr>
          <a:lvl4pPr marL="1371600" algn="l" rtl="0" eaLnBrk="0" fontAlgn="base" hangingPunct="0">
            <a:spcBef>
              <a:spcPct val="0"/>
            </a:spcBef>
            <a:spcAft>
              <a:spcPct val="0"/>
            </a:spcAft>
            <a:defRPr sz="2400" kern="1200">
              <a:solidFill>
                <a:schemeClr val="tx1"/>
              </a:solidFill>
              <a:latin typeface="Times New Roman" pitchFamily="18" charset="0"/>
              <a:ea typeface="+mn-ea"/>
              <a:cs typeface="+mn-cs"/>
            </a:defRPr>
          </a:lvl4pPr>
          <a:lvl5pPr marL="1828800" algn="l" rtl="0" eaLnBrk="0" fontAlgn="base" hangingPunct="0">
            <a:spcBef>
              <a:spcPct val="0"/>
            </a:spcBef>
            <a:spcAft>
              <a:spcPct val="0"/>
            </a:spcAft>
            <a:defRPr sz="2400" kern="1200">
              <a:solidFill>
                <a:schemeClr val="tx1"/>
              </a:solidFill>
              <a:latin typeface="Times New Roman" pitchFamily="18" charset="0"/>
              <a:ea typeface="+mn-ea"/>
              <a:cs typeface="+mn-cs"/>
            </a:defRPr>
          </a:lvl5pPr>
          <a:lvl6pPr marL="2286000" algn="l" defTabSz="914400" rtl="0" eaLnBrk="1" latinLnBrk="0" hangingPunct="1">
            <a:defRPr sz="2400" kern="1200">
              <a:solidFill>
                <a:schemeClr val="tx1"/>
              </a:solidFill>
              <a:latin typeface="Times New Roman" pitchFamily="18" charset="0"/>
              <a:ea typeface="+mn-ea"/>
              <a:cs typeface="+mn-cs"/>
            </a:defRPr>
          </a:lvl6pPr>
          <a:lvl7pPr marL="2743200" algn="l" defTabSz="914400" rtl="0" eaLnBrk="1" latinLnBrk="0" hangingPunct="1">
            <a:defRPr sz="2400" kern="1200">
              <a:solidFill>
                <a:schemeClr val="tx1"/>
              </a:solidFill>
              <a:latin typeface="Times New Roman" pitchFamily="18" charset="0"/>
              <a:ea typeface="+mn-ea"/>
              <a:cs typeface="+mn-cs"/>
            </a:defRPr>
          </a:lvl7pPr>
          <a:lvl8pPr marL="3200400" algn="l" defTabSz="914400" rtl="0" eaLnBrk="1" latinLnBrk="0" hangingPunct="1">
            <a:defRPr sz="2400" kern="1200">
              <a:solidFill>
                <a:schemeClr val="tx1"/>
              </a:solidFill>
              <a:latin typeface="Times New Roman" pitchFamily="18" charset="0"/>
              <a:ea typeface="+mn-ea"/>
              <a:cs typeface="+mn-cs"/>
            </a:defRPr>
          </a:lvl8pPr>
          <a:lvl9pPr marL="3657600" algn="l" defTabSz="914400" rtl="0" eaLnBrk="1" latinLnBrk="0" hangingPunct="1">
            <a:defRPr sz="2400" kern="1200">
              <a:solidFill>
                <a:schemeClr val="tx1"/>
              </a:solidFill>
              <a:latin typeface="Times New Roman" pitchFamily="18" charset="0"/>
              <a:ea typeface="+mn-ea"/>
              <a:cs typeface="+mn-cs"/>
            </a:defRPr>
          </a:lvl9pPr>
        </a:lstStyle>
        <a:p>
          <a:pPr algn="ctr"/>
          <a:r>
            <a:rPr lang="en-US" sz="4800">
              <a:solidFill>
                <a:srgbClr val="008000"/>
              </a:solidFill>
              <a:effectLst>
                <a:outerShdw blurRad="38100" dist="38100" dir="2700000" algn="tl">
                  <a:srgbClr val="C0C0C0"/>
                </a:outerShdw>
              </a:effectLst>
              <a:latin typeface="Arial" pitchFamily="34" charset="0"/>
              <a:cs typeface="Arial" panose="020B0604020202020204" pitchFamily="34" charset="0"/>
            </a:rPr>
            <a:t>Approach</a:t>
          </a:r>
          <a:endParaRPr lang="en-US">
            <a:cs typeface="Times New Roman" panose="02020603050405020304" pitchFamily="18" charset="0"/>
          </a:endParaRPr>
        </a:p>
        <a:p>
          <a:pPr marL="91440">
            <a:spcBef>
              <a:spcPts val="1200"/>
            </a:spcBef>
          </a:pPr>
          <a:r>
            <a:rPr lang="en-US">
              <a:cs typeface="Times New Roman" panose="02020603050405020304" pitchFamily="18" charset="0"/>
            </a:rPr>
            <a:t>The construction of allometric equations is fundamental to most studies of biomass and nutrient content. Simple linear regression models are commonly constructed, of form:         </a:t>
          </a:r>
        </a:p>
        <a:p>
          <a:pPr marL="91440">
            <a:spcBef>
              <a:spcPts val="1200"/>
            </a:spcBef>
          </a:pPr>
          <a:r>
            <a:rPr lang="en-US">
              <a:cs typeface="Times New Roman" panose="02020603050405020304" pitchFamily="18" charset="0"/>
            </a:rPr>
            <a:t>             </a:t>
          </a:r>
        </a:p>
        <a:p>
          <a:pPr marL="91440">
            <a:spcBef>
              <a:spcPts val="1200"/>
            </a:spcBef>
          </a:pPr>
          <a:r>
            <a:rPr lang="en-US">
              <a:cs typeface="Times New Roman" panose="02020603050405020304" pitchFamily="18" charset="0"/>
            </a:rPr>
            <a:t>Models such as Eq. 1 are usually constructed from data obtained from a sample of the population of interest. Therefore, the model does not perfectly describe the population of interest; it is subject to error. For example, if several random samples are drawn from the population, the parameter estimates will vary (a little) from sample to sample. Several statistics have been developed to quantify the model error. The simplest, which assumes a constant variance, is the mean-square-error (MSE), given by:                                                </a:t>
          </a:r>
        </a:p>
        <a:p>
          <a:pPr marL="91440">
            <a:spcBef>
              <a:spcPts val="1200"/>
            </a:spcBef>
          </a:pPr>
          <a:endParaRPr lang="en-US">
            <a:cs typeface="Times New Roman" panose="02020603050405020304" pitchFamily="18" charset="0"/>
          </a:endParaRPr>
        </a:p>
        <a:p>
          <a:pPr marL="91440">
            <a:spcBef>
              <a:spcPts val="1200"/>
            </a:spcBef>
            <a:spcAft>
              <a:spcPts val="600"/>
            </a:spcAft>
          </a:pPr>
          <a:r>
            <a:rPr lang="en-US">
              <a:cs typeface="Times New Roman" panose="02020603050405020304" pitchFamily="18" charset="0"/>
            </a:rPr>
            <a:t>The MSE can be used to quantify the precision of Eq. 1, which can be used to predict either an average value or a specific single value, both of which depend on the value of the independent variable X (with mean X̅), which we call X</a:t>
          </a:r>
          <a:r>
            <a:rPr lang="en-US" baseline="-25000">
              <a:cs typeface="Times New Roman" panose="02020603050405020304" pitchFamily="18" charset="0"/>
            </a:rPr>
            <a:t>0</a:t>
          </a:r>
          <a:r>
            <a:rPr lang="en-US">
              <a:cs typeface="Times New Roman" panose="02020603050405020304" pitchFamily="18" charset="0"/>
            </a:rPr>
            <a:t>. The estimated value of Y is the same whether predicting a mean or an individual, but the error is much larger when predicting an individual. Two variances quantify these errors (Draper and Smith 1998): </a:t>
          </a:r>
        </a:p>
        <a:p>
          <a:pPr marL="91440">
            <a:spcBef>
              <a:spcPts val="1200"/>
            </a:spcBef>
          </a:pPr>
          <a:endParaRPr lang="en-US">
            <a:cs typeface="Times New Roman" panose="02020603050405020304" pitchFamily="18" charset="0"/>
          </a:endParaRPr>
        </a:p>
        <a:p>
          <a:pPr marL="91440">
            <a:spcBef>
              <a:spcPts val="1200"/>
            </a:spcBef>
          </a:pPr>
          <a:endParaRPr lang="en-US">
            <a:cs typeface="Times New Roman" panose="02020603050405020304" pitchFamily="18" charset="0"/>
          </a:endParaRPr>
        </a:p>
        <a:p>
          <a:pPr marL="91440">
            <a:spcBef>
              <a:spcPts val="1200"/>
            </a:spcBef>
          </a:pPr>
          <a:endParaRPr lang="en-US">
            <a:cs typeface="Times New Roman" panose="02020603050405020304" pitchFamily="18" charset="0"/>
          </a:endParaRPr>
        </a:p>
        <a:p>
          <a:pPr marL="91440">
            <a:spcBef>
              <a:spcPts val="1200"/>
            </a:spcBef>
          </a:pPr>
          <a:r>
            <a:rPr lang="en-US">
              <a:cs typeface="Times New Roman" panose="02020603050405020304" pitchFamily="18" charset="0"/>
            </a:rPr>
            <a:t>Note that the error is smallest when X</a:t>
          </a:r>
          <a:r>
            <a:rPr lang="en-US" baseline="-25000">
              <a:cs typeface="Times New Roman" panose="02020603050405020304" pitchFamily="18" charset="0"/>
            </a:rPr>
            <a:t>0</a:t>
          </a:r>
          <a:r>
            <a:rPr lang="en-US">
              <a:cs typeface="Times New Roman" panose="02020603050405020304" pitchFamily="18" charset="0"/>
            </a:rPr>
            <a:t> equals the mean of the sample (</a:t>
          </a:r>
          <a:r>
            <a:rPr kumimoji="1" lang="en-US">
              <a:cs typeface="Times New Roman" panose="02020603050405020304" pitchFamily="18" charset="0"/>
            </a:rPr>
            <a:t>X̅</a:t>
          </a:r>
          <a:r>
            <a:rPr lang="en-US">
              <a:cs typeface="Times New Roman" panose="02020603050405020304" pitchFamily="18" charset="0"/>
            </a:rPr>
            <a:t>), and increases as X</a:t>
          </a:r>
          <a:r>
            <a:rPr lang="en-US" baseline="-25000">
              <a:cs typeface="Times New Roman" panose="02020603050405020304" pitchFamily="18" charset="0"/>
            </a:rPr>
            <a:t>0</a:t>
          </a:r>
          <a:r>
            <a:rPr lang="en-US">
              <a:cs typeface="Times New Roman" panose="02020603050405020304" pitchFamily="18" charset="0"/>
            </a:rPr>
            <a:t> deviates in either direction from X̅. </a:t>
          </a:r>
        </a:p>
        <a:p>
          <a:pPr marL="91440">
            <a:spcBef>
              <a:spcPts val="1200"/>
            </a:spcBef>
          </a:pPr>
          <a:r>
            <a:rPr lang="en-US">
              <a:cs typeface="Times New Roman" panose="02020603050405020304" pitchFamily="18" charset="0"/>
            </a:rPr>
            <a:t>In the illustration in the next panel, we use the mass of sugar maple leaves measured in a sample of 14 trees from Hubbard Brook, NH, USA (Whittaker et al. 1974) (Figure 1).</a:t>
          </a:r>
        </a:p>
        <a:p>
          <a:pPr marL="91440">
            <a:spcBef>
              <a:spcPts val="1200"/>
            </a:spcBef>
          </a:pPr>
          <a:endParaRPr lang="en-US" sz="1800">
            <a:latin typeface="Arial" panose="020B0604020202020204" pitchFamily="34" charset="0"/>
            <a:cs typeface="Arial" panose="020B0604020202020204" pitchFamily="34" charset="0"/>
          </a:endParaRPr>
        </a:p>
        <a:p>
          <a:pPr marL="91440">
            <a:spcBef>
              <a:spcPts val="1200"/>
            </a:spcBef>
          </a:pPr>
          <a:endParaRPr lang="en-US" sz="1800">
            <a:latin typeface="Arial" panose="020B0604020202020204" pitchFamily="34" charset="0"/>
            <a:cs typeface="Arial" panose="020B0604020202020204" pitchFamily="34" charset="0"/>
          </a:endParaRPr>
        </a:p>
        <a:p>
          <a:pPr marL="91440">
            <a:spcBef>
              <a:spcPts val="1200"/>
            </a:spcBef>
          </a:pPr>
          <a:endParaRPr lang="en-US" sz="1800">
            <a:latin typeface="Arial" panose="020B0604020202020204" pitchFamily="34" charset="0"/>
            <a:cs typeface="Arial" panose="020B0604020202020204" pitchFamily="34" charset="0"/>
          </a:endParaRPr>
        </a:p>
        <a:p>
          <a:pPr marL="91440">
            <a:spcBef>
              <a:spcPts val="1200"/>
            </a:spcBef>
          </a:pPr>
          <a:endParaRPr lang="en-US" sz="1800">
            <a:latin typeface="Arial" panose="020B0604020202020204" pitchFamily="34" charset="0"/>
            <a:cs typeface="Arial" panose="020B0604020202020204" pitchFamily="34" charset="0"/>
          </a:endParaRPr>
        </a:p>
        <a:p>
          <a:pPr marL="91440">
            <a:spcBef>
              <a:spcPts val="1200"/>
            </a:spcBef>
          </a:pPr>
          <a:endParaRPr lang="en-US" sz="1800">
            <a:latin typeface="Arial" panose="020B0604020202020204" pitchFamily="34" charset="0"/>
            <a:cs typeface="Arial" panose="020B0604020202020204" pitchFamily="34" charset="0"/>
          </a:endParaRPr>
        </a:p>
        <a:p>
          <a:pPr marL="91440">
            <a:spcBef>
              <a:spcPts val="1200"/>
            </a:spcBef>
          </a:pPr>
          <a:endParaRPr lang="en-US" sz="1800">
            <a:latin typeface="Arial" panose="020B0604020202020204" pitchFamily="34" charset="0"/>
            <a:cs typeface="Arial" panose="020B0604020202020204" pitchFamily="34" charset="0"/>
          </a:endParaRPr>
        </a:p>
        <a:p>
          <a:pPr marL="91440">
            <a:spcBef>
              <a:spcPts val="1200"/>
            </a:spcBef>
          </a:pPr>
          <a:endParaRPr lang="en-US" sz="1800">
            <a:latin typeface="Arial" panose="020B0604020202020204" pitchFamily="34" charset="0"/>
            <a:cs typeface="Arial" panose="020B0604020202020204" pitchFamily="34" charset="0"/>
          </a:endParaRPr>
        </a:p>
        <a:p>
          <a:pPr marL="91440">
            <a:spcBef>
              <a:spcPts val="1200"/>
            </a:spcBef>
          </a:pPr>
          <a:endParaRPr lang="en-US" sz="1800">
            <a:latin typeface="Arial" panose="020B0604020202020204" pitchFamily="34" charset="0"/>
            <a:cs typeface="Arial" panose="020B0604020202020204" pitchFamily="34" charset="0"/>
          </a:endParaRPr>
        </a:p>
        <a:p>
          <a:pPr marL="91440">
            <a:spcBef>
              <a:spcPts val="1200"/>
            </a:spcBef>
          </a:pPr>
          <a:r>
            <a:rPr lang="en-US" sz="1800">
              <a:latin typeface="Arial" panose="020B0604020202020204" pitchFamily="34" charset="0"/>
              <a:cs typeface="Arial" panose="020B0604020202020204" pitchFamily="34" charset="0"/>
            </a:rPr>
            <a:t>Figure 1. The diameter of a tree is a good predictor of the mass of its leaves.  (a)  The log of leaf mass is a linear function of the log of tree diameter at breast height (DBH).  The purple envelope shows the confidence in the regression (Eq. 3), the orange shows the uncertainty in the prediction of an individual (Eq. 4), and the yellow shows the combined result of the former two uncertainties.  (b) Graphed in the original units, the relationship of leaf mass to tree diameter is a power function. </a:t>
          </a:r>
          <a:endParaRPr lang="en-US" sz="4000">
            <a:latin typeface="Arial" panose="020B0604020202020204" pitchFamily="34" charset="0"/>
            <a:cs typeface="Arial" panose="020B0604020202020204" pitchFamily="34" charset="0"/>
          </a:endParaRPr>
        </a:p>
      </xdr:txBody>
    </xdr:sp>
    <xdr:clientData/>
  </xdr:twoCellAnchor>
  <xdr:twoCellAnchor editAs="oneCell">
    <xdr:from>
      <xdr:col>2</xdr:col>
      <xdr:colOff>202296</xdr:colOff>
      <xdr:row>15</xdr:row>
      <xdr:rowOff>35024</xdr:rowOff>
    </xdr:from>
    <xdr:to>
      <xdr:col>8</xdr:col>
      <xdr:colOff>458328</xdr:colOff>
      <xdr:row>17</xdr:row>
      <xdr:rowOff>95349</xdr:rowOff>
    </xdr:to>
    <xdr:pic>
      <xdr:nvPicPr>
        <xdr:cNvPr id="4" name="Picture 3" descr="C:\Users\visitor\Desktop\eq.JP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26296" y="2463899"/>
          <a:ext cx="4828032" cy="3841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110717</xdr:colOff>
      <xdr:row>37</xdr:row>
      <xdr:rowOff>92174</xdr:rowOff>
    </xdr:from>
    <xdr:to>
      <xdr:col>8</xdr:col>
      <xdr:colOff>366749</xdr:colOff>
      <xdr:row>40</xdr:row>
      <xdr:rowOff>130274</xdr:rowOff>
    </xdr:to>
    <xdr:pic>
      <xdr:nvPicPr>
        <xdr:cNvPr id="5" name="Picture 4" descr="C:\Users\visitor\Desktop\eq - Copy.JPG"/>
        <xdr:cNvPicPr>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749017" y="6083399"/>
          <a:ext cx="5170932" cy="523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171450</xdr:colOff>
      <xdr:row>85</xdr:row>
      <xdr:rowOff>26738</xdr:rowOff>
    </xdr:from>
    <xdr:to>
      <xdr:col>8</xdr:col>
      <xdr:colOff>723900</xdr:colOff>
      <xdr:row>102</xdr:row>
      <xdr:rowOff>133350</xdr:rowOff>
    </xdr:to>
    <xdr:grpSp>
      <xdr:nvGrpSpPr>
        <xdr:cNvPr id="6" name="Group 5"/>
        <xdr:cNvGrpSpPr/>
      </xdr:nvGrpSpPr>
      <xdr:grpSpPr>
        <a:xfrm>
          <a:off x="990600" y="13790363"/>
          <a:ext cx="6286500" cy="2859337"/>
          <a:chOff x="1" y="0"/>
          <a:chExt cx="6210572" cy="2634162"/>
        </a:xfrm>
      </xdr:grpSpPr>
      <xdr:pic>
        <xdr:nvPicPr>
          <xdr:cNvPr id="7" name="Picture 7"/>
          <xdr:cNvPicPr>
            <a:picLocks/>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3181350" y="0"/>
            <a:ext cx="3029223" cy="2628900"/>
          </a:xfrm>
          <a:prstGeom prst="rect">
            <a:avLst/>
          </a:prstGeom>
        </xdr:spPr>
      </xdr:pic>
      <xdr:pic>
        <xdr:nvPicPr>
          <xdr:cNvPr id="8" name="Picture 8"/>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 y="6349"/>
            <a:ext cx="3031089" cy="2627813"/>
          </a:xfrm>
          <a:prstGeom prst="rect">
            <a:avLst/>
          </a:prstGeom>
        </xdr:spPr>
      </xdr:pic>
    </xdr:grpSp>
    <xdr:clientData/>
  </xdr:twoCellAnchor>
  <xdr:twoCellAnchor editAs="oneCell">
    <xdr:from>
      <xdr:col>2</xdr:col>
      <xdr:colOff>278905</xdr:colOff>
      <xdr:row>59</xdr:row>
      <xdr:rowOff>19149</xdr:rowOff>
    </xdr:from>
    <xdr:to>
      <xdr:col>9</xdr:col>
      <xdr:colOff>377965</xdr:colOff>
      <xdr:row>68</xdr:row>
      <xdr:rowOff>139799</xdr:rowOff>
    </xdr:to>
    <xdr:pic>
      <xdr:nvPicPr>
        <xdr:cNvPr id="9" name="Picture 6" descr="C:\Users\visitor\Desktop\Capture.JPG"/>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802905" y="9572724"/>
          <a:ext cx="5433060" cy="1577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esf.edu/faculty/yanai/"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1"/>
  <sheetViews>
    <sheetView workbookViewId="0">
      <selection activeCell="B7" sqref="B7"/>
    </sheetView>
  </sheetViews>
  <sheetFormatPr baseColWidth="10" defaultColWidth="17.25" defaultRowHeight="15" customHeight="1"/>
  <cols>
    <col min="1" max="1" width="136.625" customWidth="1"/>
  </cols>
  <sheetData>
    <row r="1" spans="1:26" ht="12.75">
      <c r="A1" s="3" t="s">
        <v>0</v>
      </c>
    </row>
    <row r="2" spans="1:26" ht="12.75">
      <c r="A2" s="3" t="s">
        <v>3</v>
      </c>
    </row>
    <row r="3" spans="1:26" ht="12.75">
      <c r="A3" s="3"/>
    </row>
    <row r="4" spans="1:26" ht="22.5">
      <c r="A4" s="5" t="s">
        <v>4</v>
      </c>
    </row>
    <row r="5" spans="1:26" ht="18">
      <c r="A5" s="6" t="s">
        <v>9</v>
      </c>
      <c r="B5" s="7"/>
      <c r="C5" s="7"/>
      <c r="D5" s="7"/>
      <c r="E5" s="7"/>
      <c r="F5" s="7"/>
      <c r="G5" s="7"/>
      <c r="H5" s="7"/>
      <c r="I5" s="7"/>
      <c r="J5" s="7"/>
      <c r="K5" s="7"/>
      <c r="L5" s="7"/>
      <c r="M5" s="7"/>
      <c r="N5" s="7"/>
      <c r="O5" s="7"/>
      <c r="P5" s="7"/>
      <c r="Q5" s="7"/>
      <c r="R5" s="7"/>
      <c r="S5" s="7"/>
      <c r="T5" s="7"/>
      <c r="U5" s="7"/>
      <c r="V5" s="7"/>
      <c r="W5" s="7"/>
      <c r="X5" s="7"/>
      <c r="Y5" s="7"/>
      <c r="Z5" s="7"/>
    </row>
    <row r="6" spans="1:26" ht="12.75">
      <c r="A6" s="9"/>
    </row>
    <row r="7" spans="1:26" ht="18">
      <c r="A7" s="6" t="s">
        <v>14</v>
      </c>
    </row>
    <row r="8" spans="1:26" ht="12.75">
      <c r="A8" s="11" t="s">
        <v>15</v>
      </c>
    </row>
    <row r="9" spans="1:26" ht="12.75">
      <c r="A9" s="9"/>
    </row>
    <row r="10" spans="1:26" ht="63.75">
      <c r="A10" s="3" t="s">
        <v>20</v>
      </c>
    </row>
    <row r="11" spans="1:26" ht="12.75">
      <c r="A11" s="9"/>
    </row>
    <row r="12" spans="1:26" ht="38.25">
      <c r="A12" s="3" t="s">
        <v>21</v>
      </c>
    </row>
    <row r="13" spans="1:26" ht="12.75">
      <c r="A13" s="9"/>
    </row>
    <row r="14" spans="1:26" ht="12.75">
      <c r="A14" s="3" t="s">
        <v>57</v>
      </c>
    </row>
    <row r="15" spans="1:26" ht="12.75">
      <c r="A15" s="3" t="s">
        <v>22</v>
      </c>
    </row>
    <row r="16" spans="1:26" ht="12.75">
      <c r="A16" s="3" t="s">
        <v>58</v>
      </c>
    </row>
    <row r="17" spans="1:1" ht="12.75">
      <c r="A17" s="3" t="s">
        <v>59</v>
      </c>
    </row>
    <row r="18" spans="1:1" ht="12.75">
      <c r="A18" s="3" t="s">
        <v>60</v>
      </c>
    </row>
    <row r="19" spans="1:1" ht="15" customHeight="1">
      <c r="A19" s="9" t="s">
        <v>61</v>
      </c>
    </row>
    <row r="20" spans="1:1" ht="15" customHeight="1">
      <c r="A20" s="9" t="s">
        <v>62</v>
      </c>
    </row>
    <row r="21" spans="1:1" ht="15" customHeight="1">
      <c r="A21" s="9"/>
    </row>
    <row r="22" spans="1:1" ht="15" customHeight="1">
      <c r="A22" s="9" t="s">
        <v>70</v>
      </c>
    </row>
    <row r="23" spans="1:1" ht="12.75">
      <c r="A23" s="9" t="s">
        <v>83</v>
      </c>
    </row>
    <row r="24" spans="1:1" ht="12.75">
      <c r="A24" s="44" t="s">
        <v>71</v>
      </c>
    </row>
    <row r="25" spans="1:1" ht="12.75">
      <c r="A25" s="48">
        <v>42642</v>
      </c>
    </row>
    <row r="26" spans="1:1" ht="12.75">
      <c r="A26" s="9"/>
    </row>
    <row r="27" spans="1:1" ht="12.75">
      <c r="A27" s="9"/>
    </row>
    <row r="28" spans="1:1" ht="12.75">
      <c r="A28" s="9"/>
    </row>
    <row r="29" spans="1:1" ht="12.75">
      <c r="A29" s="9"/>
    </row>
    <row r="30" spans="1:1" ht="12.75">
      <c r="A30" s="9"/>
    </row>
    <row r="31" spans="1:1" ht="12.75">
      <c r="A31" s="9"/>
    </row>
    <row r="32" spans="1:1" ht="12.75">
      <c r="A32" s="9"/>
    </row>
    <row r="33" spans="1:1" ht="12.75">
      <c r="A33" s="9"/>
    </row>
    <row r="34" spans="1:1" ht="12.75">
      <c r="A34" s="9"/>
    </row>
    <row r="35" spans="1:1" ht="12.75">
      <c r="A35" s="9"/>
    </row>
    <row r="36" spans="1:1" ht="12.75">
      <c r="A36" s="9"/>
    </row>
    <row r="37" spans="1:1" ht="12.75">
      <c r="A37" s="9"/>
    </row>
    <row r="38" spans="1:1" ht="12.75">
      <c r="A38" s="9"/>
    </row>
    <row r="39" spans="1:1" ht="12.75">
      <c r="A39" s="9"/>
    </row>
    <row r="40" spans="1:1" ht="12.75">
      <c r="A40" s="9"/>
    </row>
    <row r="41" spans="1:1" ht="12.75">
      <c r="A41" s="9"/>
    </row>
    <row r="42" spans="1:1" ht="12.75">
      <c r="A42" s="9"/>
    </row>
    <row r="43" spans="1:1" ht="12.75">
      <c r="A43" s="9"/>
    </row>
    <row r="44" spans="1:1" ht="12.75">
      <c r="A44" s="9"/>
    </row>
    <row r="45" spans="1:1" ht="12.75">
      <c r="A45" s="9"/>
    </row>
    <row r="46" spans="1:1" ht="12.75">
      <c r="A46" s="9"/>
    </row>
    <row r="47" spans="1:1" ht="12.75">
      <c r="A47" s="9"/>
    </row>
    <row r="48" spans="1:1" ht="12.75">
      <c r="A48" s="9"/>
    </row>
    <row r="49" spans="1:1" ht="12.75">
      <c r="A49" s="9"/>
    </row>
    <row r="50" spans="1:1" ht="12.75">
      <c r="A50" s="9"/>
    </row>
    <row r="51" spans="1:1" ht="12.75">
      <c r="A51" s="9"/>
    </row>
    <row r="52" spans="1:1" ht="12.75">
      <c r="A52" s="9"/>
    </row>
    <row r="53" spans="1:1" ht="12.75">
      <c r="A53" s="9"/>
    </row>
    <row r="54" spans="1:1" ht="12.75">
      <c r="A54" s="9"/>
    </row>
    <row r="55" spans="1:1" ht="12.75">
      <c r="A55" s="9"/>
    </row>
    <row r="56" spans="1:1" ht="12.75">
      <c r="A56" s="9"/>
    </row>
    <row r="57" spans="1:1" ht="12.75">
      <c r="A57" s="9"/>
    </row>
    <row r="58" spans="1:1" ht="12.75">
      <c r="A58" s="9"/>
    </row>
    <row r="59" spans="1:1" ht="12.75">
      <c r="A59" s="9"/>
    </row>
    <row r="60" spans="1:1" ht="12.75">
      <c r="A60" s="9"/>
    </row>
    <row r="61" spans="1:1" ht="12.75">
      <c r="A61" s="9"/>
    </row>
    <row r="62" spans="1:1" ht="12.75">
      <c r="A62" s="9"/>
    </row>
    <row r="63" spans="1:1" ht="12.75">
      <c r="A63" s="9"/>
    </row>
    <row r="64" spans="1:1" ht="12.75">
      <c r="A64" s="9"/>
    </row>
    <row r="65" spans="1:1" ht="12.75">
      <c r="A65" s="9"/>
    </row>
    <row r="66" spans="1:1" ht="12.75">
      <c r="A66" s="9"/>
    </row>
    <row r="67" spans="1:1" ht="12.75">
      <c r="A67" s="9"/>
    </row>
    <row r="68" spans="1:1" ht="12.75">
      <c r="A68" s="9"/>
    </row>
    <row r="69" spans="1:1" ht="12.75">
      <c r="A69" s="9"/>
    </row>
    <row r="70" spans="1:1" ht="12.75">
      <c r="A70" s="9"/>
    </row>
    <row r="71" spans="1:1" ht="12.75">
      <c r="A71" s="9"/>
    </row>
    <row r="72" spans="1:1" ht="12.75">
      <c r="A72" s="9"/>
    </row>
    <row r="73" spans="1:1" ht="12.75">
      <c r="A73" s="9"/>
    </row>
    <row r="74" spans="1:1" ht="12.75">
      <c r="A74" s="9"/>
    </row>
    <row r="75" spans="1:1" ht="12.75">
      <c r="A75" s="9"/>
    </row>
    <row r="76" spans="1:1" ht="12.75">
      <c r="A76" s="9"/>
    </row>
    <row r="77" spans="1:1" ht="12.75">
      <c r="A77" s="9"/>
    </row>
    <row r="78" spans="1:1" ht="12.75">
      <c r="A78" s="9"/>
    </row>
    <row r="79" spans="1:1" ht="12.75">
      <c r="A79" s="9"/>
    </row>
    <row r="80" spans="1:1" ht="12.75">
      <c r="A80" s="9"/>
    </row>
    <row r="81" spans="1:1" ht="12.75">
      <c r="A81" s="9"/>
    </row>
    <row r="82" spans="1:1" ht="12.75">
      <c r="A82" s="9"/>
    </row>
    <row r="83" spans="1:1" ht="12.75">
      <c r="A83" s="9"/>
    </row>
    <row r="84" spans="1:1" ht="12.75">
      <c r="A84" s="9"/>
    </row>
    <row r="85" spans="1:1" ht="12.75">
      <c r="A85" s="9"/>
    </row>
    <row r="86" spans="1:1" ht="12.75">
      <c r="A86" s="9"/>
    </row>
    <row r="87" spans="1:1" ht="12.75">
      <c r="A87" s="9"/>
    </row>
    <row r="88" spans="1:1" ht="12.75">
      <c r="A88" s="9"/>
    </row>
    <row r="89" spans="1:1" ht="12.75">
      <c r="A89" s="9"/>
    </row>
    <row r="90" spans="1:1" ht="12.75">
      <c r="A90" s="9"/>
    </row>
    <row r="91" spans="1:1" ht="12.75">
      <c r="A91" s="9"/>
    </row>
    <row r="92" spans="1:1" ht="12.75">
      <c r="A92" s="9"/>
    </row>
    <row r="93" spans="1:1" ht="12.75">
      <c r="A93" s="9"/>
    </row>
    <row r="94" spans="1:1" ht="12.75">
      <c r="A94" s="9"/>
    </row>
    <row r="95" spans="1:1" ht="12.75">
      <c r="A95" s="9"/>
    </row>
    <row r="96" spans="1:1" ht="12.75">
      <c r="A96" s="9"/>
    </row>
    <row r="97" spans="1:1" ht="12.75">
      <c r="A97" s="9"/>
    </row>
    <row r="98" spans="1:1" ht="12.75">
      <c r="A98" s="9"/>
    </row>
    <row r="99" spans="1:1" ht="12.75">
      <c r="A99" s="9"/>
    </row>
    <row r="100" spans="1:1" ht="12.75">
      <c r="A100" s="9"/>
    </row>
    <row r="101" spans="1:1" ht="12.75">
      <c r="A101" s="9"/>
    </row>
    <row r="102" spans="1:1" ht="12.75">
      <c r="A102" s="9"/>
    </row>
    <row r="103" spans="1:1" ht="12.75">
      <c r="A103" s="9"/>
    </row>
    <row r="104" spans="1:1" ht="12.75">
      <c r="A104" s="9"/>
    </row>
    <row r="105" spans="1:1" ht="12.75">
      <c r="A105" s="9"/>
    </row>
    <row r="106" spans="1:1" ht="12.75">
      <c r="A106" s="9"/>
    </row>
    <row r="107" spans="1:1" ht="12.75">
      <c r="A107" s="9"/>
    </row>
    <row r="108" spans="1:1" ht="12.75">
      <c r="A108" s="9"/>
    </row>
    <row r="109" spans="1:1" ht="12.75">
      <c r="A109" s="9"/>
    </row>
    <row r="110" spans="1:1" ht="12.75">
      <c r="A110" s="9"/>
    </row>
    <row r="111" spans="1:1" ht="12.75">
      <c r="A111" s="9"/>
    </row>
    <row r="112" spans="1:1" ht="12.75">
      <c r="A112" s="9"/>
    </row>
    <row r="113" spans="1:1" ht="12.75">
      <c r="A113" s="9"/>
    </row>
    <row r="114" spans="1:1" ht="12.75">
      <c r="A114" s="9"/>
    </row>
    <row r="115" spans="1:1" ht="12.75">
      <c r="A115" s="9"/>
    </row>
    <row r="116" spans="1:1" ht="12.75">
      <c r="A116" s="9"/>
    </row>
    <row r="117" spans="1:1" ht="12.75">
      <c r="A117" s="9"/>
    </row>
    <row r="118" spans="1:1" ht="12.75">
      <c r="A118" s="9"/>
    </row>
    <row r="119" spans="1:1" ht="12.75">
      <c r="A119" s="9"/>
    </row>
    <row r="120" spans="1:1" ht="12.75">
      <c r="A120" s="9"/>
    </row>
    <row r="121" spans="1:1" ht="12.75">
      <c r="A121" s="9"/>
    </row>
    <row r="122" spans="1:1" ht="12.75">
      <c r="A122" s="9"/>
    </row>
    <row r="123" spans="1:1" ht="12.75">
      <c r="A123" s="9"/>
    </row>
    <row r="124" spans="1:1" ht="12.75">
      <c r="A124" s="9"/>
    </row>
    <row r="125" spans="1:1" ht="12.75">
      <c r="A125" s="9"/>
    </row>
    <row r="126" spans="1:1" ht="12.75">
      <c r="A126" s="9"/>
    </row>
    <row r="127" spans="1:1" ht="12.75">
      <c r="A127" s="9"/>
    </row>
    <row r="128" spans="1:1" ht="12.75">
      <c r="A128" s="9"/>
    </row>
    <row r="129" spans="1:1" ht="12.75">
      <c r="A129" s="9"/>
    </row>
    <row r="130" spans="1:1" ht="12.75">
      <c r="A130" s="9"/>
    </row>
    <row r="131" spans="1:1" ht="12.75">
      <c r="A131" s="9"/>
    </row>
    <row r="132" spans="1:1" ht="12.75">
      <c r="A132" s="9"/>
    </row>
    <row r="133" spans="1:1" ht="12.75">
      <c r="A133" s="9"/>
    </row>
    <row r="134" spans="1:1" ht="12.75">
      <c r="A134" s="9"/>
    </row>
    <row r="135" spans="1:1" ht="12.75">
      <c r="A135" s="9"/>
    </row>
    <row r="136" spans="1:1" ht="12.75">
      <c r="A136" s="9"/>
    </row>
    <row r="137" spans="1:1" ht="12.75">
      <c r="A137" s="9"/>
    </row>
    <row r="138" spans="1:1" ht="12.75">
      <c r="A138" s="9"/>
    </row>
    <row r="139" spans="1:1" ht="12.75">
      <c r="A139" s="9"/>
    </row>
    <row r="140" spans="1:1" ht="12.75">
      <c r="A140" s="9"/>
    </row>
    <row r="141" spans="1:1" ht="12.75">
      <c r="A141" s="9"/>
    </row>
    <row r="142" spans="1:1" ht="12.75">
      <c r="A142" s="9"/>
    </row>
    <row r="143" spans="1:1" ht="12.75">
      <c r="A143" s="9"/>
    </row>
    <row r="144" spans="1:1" ht="12.75">
      <c r="A144" s="9"/>
    </row>
    <row r="145" spans="1:1" ht="12.75">
      <c r="A145" s="9"/>
    </row>
    <row r="146" spans="1:1" ht="12.75">
      <c r="A146" s="9"/>
    </row>
    <row r="147" spans="1:1" ht="12.75">
      <c r="A147" s="9"/>
    </row>
    <row r="148" spans="1:1" ht="12.75">
      <c r="A148" s="9"/>
    </row>
    <row r="149" spans="1:1" ht="12.75">
      <c r="A149" s="9"/>
    </row>
    <row r="150" spans="1:1" ht="12.75">
      <c r="A150" s="9"/>
    </row>
    <row r="151" spans="1:1" ht="12.75">
      <c r="A151" s="9"/>
    </row>
    <row r="152" spans="1:1" ht="12.75">
      <c r="A152" s="9"/>
    </row>
    <row r="153" spans="1:1" ht="12.75">
      <c r="A153" s="9"/>
    </row>
    <row r="154" spans="1:1" ht="12.75">
      <c r="A154" s="9"/>
    </row>
    <row r="155" spans="1:1" ht="12.75">
      <c r="A155" s="9"/>
    </row>
    <row r="156" spans="1:1" ht="12.75">
      <c r="A156" s="9"/>
    </row>
    <row r="157" spans="1:1" ht="12.75">
      <c r="A157" s="9"/>
    </row>
    <row r="158" spans="1:1" ht="12.75">
      <c r="A158" s="9"/>
    </row>
    <row r="159" spans="1:1" ht="12.75">
      <c r="A159" s="9"/>
    </row>
    <row r="160" spans="1:1" ht="12.75">
      <c r="A160" s="9"/>
    </row>
    <row r="161" spans="1:1" ht="12.75">
      <c r="A161" s="9"/>
    </row>
    <row r="162" spans="1:1" ht="12.75">
      <c r="A162" s="9"/>
    </row>
    <row r="163" spans="1:1" ht="12.75">
      <c r="A163" s="9"/>
    </row>
    <row r="164" spans="1:1" ht="12.75">
      <c r="A164" s="9"/>
    </row>
    <row r="165" spans="1:1" ht="12.75">
      <c r="A165" s="9"/>
    </row>
    <row r="166" spans="1:1" ht="12.75">
      <c r="A166" s="9"/>
    </row>
    <row r="167" spans="1:1" ht="12.75">
      <c r="A167" s="9"/>
    </row>
    <row r="168" spans="1:1" ht="12.75">
      <c r="A168" s="9"/>
    </row>
    <row r="169" spans="1:1" ht="12.75">
      <c r="A169" s="9"/>
    </row>
    <row r="170" spans="1:1" ht="12.75">
      <c r="A170" s="9"/>
    </row>
    <row r="171" spans="1:1" ht="12.75">
      <c r="A171" s="9"/>
    </row>
    <row r="172" spans="1:1" ht="12.75">
      <c r="A172" s="9"/>
    </row>
    <row r="173" spans="1:1" ht="12.75">
      <c r="A173" s="9"/>
    </row>
    <row r="174" spans="1:1" ht="12.75">
      <c r="A174" s="9"/>
    </row>
    <row r="175" spans="1:1" ht="12.75">
      <c r="A175" s="9"/>
    </row>
    <row r="176" spans="1:1" ht="12.75">
      <c r="A176" s="9"/>
    </row>
    <row r="177" spans="1:1" ht="12.75">
      <c r="A177" s="9"/>
    </row>
    <row r="178" spans="1:1" ht="12.75">
      <c r="A178" s="9"/>
    </row>
    <row r="179" spans="1:1" ht="12.75">
      <c r="A179" s="9"/>
    </row>
    <row r="180" spans="1:1" ht="12.75">
      <c r="A180" s="9"/>
    </row>
    <row r="181" spans="1:1" ht="12.75">
      <c r="A181" s="9"/>
    </row>
    <row r="182" spans="1:1" ht="12.75">
      <c r="A182" s="9"/>
    </row>
    <row r="183" spans="1:1" ht="12.75">
      <c r="A183" s="9"/>
    </row>
    <row r="184" spans="1:1" ht="12.75">
      <c r="A184" s="9"/>
    </row>
    <row r="185" spans="1:1" ht="12.75">
      <c r="A185" s="9"/>
    </row>
    <row r="186" spans="1:1" ht="12.75">
      <c r="A186" s="9"/>
    </row>
    <row r="187" spans="1:1" ht="12.75">
      <c r="A187" s="9"/>
    </row>
    <row r="188" spans="1:1" ht="12.75">
      <c r="A188" s="9"/>
    </row>
    <row r="189" spans="1:1" ht="12.75">
      <c r="A189" s="9"/>
    </row>
    <row r="190" spans="1:1" ht="12.75">
      <c r="A190" s="9"/>
    </row>
    <row r="191" spans="1:1" ht="12.75">
      <c r="A191" s="9"/>
    </row>
    <row r="192" spans="1:1" ht="12.75">
      <c r="A192" s="9"/>
    </row>
    <row r="193" spans="1:1" ht="12.75">
      <c r="A193" s="9"/>
    </row>
    <row r="194" spans="1:1" ht="12.75">
      <c r="A194" s="9"/>
    </row>
    <row r="195" spans="1:1" ht="12.75">
      <c r="A195" s="9"/>
    </row>
    <row r="196" spans="1:1" ht="12.75">
      <c r="A196" s="9"/>
    </row>
    <row r="197" spans="1:1" ht="12.75">
      <c r="A197" s="9"/>
    </row>
    <row r="198" spans="1:1" ht="12.75">
      <c r="A198" s="9"/>
    </row>
    <row r="199" spans="1:1" ht="12.75">
      <c r="A199" s="9"/>
    </row>
    <row r="200" spans="1:1" ht="12.75">
      <c r="A200" s="9"/>
    </row>
    <row r="201" spans="1:1" ht="12.75">
      <c r="A201" s="9"/>
    </row>
    <row r="202" spans="1:1" ht="12.75">
      <c r="A202" s="9"/>
    </row>
    <row r="203" spans="1:1" ht="12.75">
      <c r="A203" s="9"/>
    </row>
    <row r="204" spans="1:1" ht="12.75">
      <c r="A204" s="9"/>
    </row>
    <row r="205" spans="1:1" ht="12.75">
      <c r="A205" s="9"/>
    </row>
    <row r="206" spans="1:1" ht="12.75">
      <c r="A206" s="9"/>
    </row>
    <row r="207" spans="1:1" ht="12.75">
      <c r="A207" s="9"/>
    </row>
    <row r="208" spans="1:1" ht="12.75">
      <c r="A208" s="9"/>
    </row>
    <row r="209" spans="1:1" ht="12.75">
      <c r="A209" s="9"/>
    </row>
    <row r="210" spans="1:1" ht="12.75">
      <c r="A210" s="9"/>
    </row>
    <row r="211" spans="1:1" ht="12.75">
      <c r="A211" s="9"/>
    </row>
    <row r="212" spans="1:1" ht="12.75">
      <c r="A212" s="9"/>
    </row>
    <row r="213" spans="1:1" ht="12.75">
      <c r="A213" s="9"/>
    </row>
    <row r="214" spans="1:1" ht="12.75">
      <c r="A214" s="9"/>
    </row>
    <row r="215" spans="1:1" ht="12.75">
      <c r="A215" s="9"/>
    </row>
    <row r="216" spans="1:1" ht="12.75">
      <c r="A216" s="9"/>
    </row>
    <row r="217" spans="1:1" ht="12.75">
      <c r="A217" s="9"/>
    </row>
    <row r="218" spans="1:1" ht="12.75">
      <c r="A218" s="9"/>
    </row>
    <row r="219" spans="1:1" ht="12.75">
      <c r="A219" s="9"/>
    </row>
    <row r="220" spans="1:1" ht="12.75">
      <c r="A220" s="9"/>
    </row>
    <row r="221" spans="1:1" ht="12.75">
      <c r="A221" s="9"/>
    </row>
    <row r="222" spans="1:1" ht="12.75">
      <c r="A222" s="9"/>
    </row>
    <row r="223" spans="1:1" ht="12.75">
      <c r="A223" s="9"/>
    </row>
    <row r="224" spans="1:1" ht="12.75">
      <c r="A224" s="9"/>
    </row>
    <row r="225" spans="1:1" ht="12.75">
      <c r="A225" s="9"/>
    </row>
    <row r="226" spans="1:1" ht="12.75">
      <c r="A226" s="9"/>
    </row>
    <row r="227" spans="1:1" ht="12.75">
      <c r="A227" s="9"/>
    </row>
    <row r="228" spans="1:1" ht="12.75">
      <c r="A228" s="9"/>
    </row>
    <row r="229" spans="1:1" ht="12.75">
      <c r="A229" s="9"/>
    </row>
    <row r="230" spans="1:1" ht="12.75">
      <c r="A230" s="9"/>
    </row>
    <row r="231" spans="1:1" ht="12.75">
      <c r="A231" s="9"/>
    </row>
    <row r="232" spans="1:1" ht="12.75">
      <c r="A232" s="9"/>
    </row>
    <row r="233" spans="1:1" ht="12.75">
      <c r="A233" s="9"/>
    </row>
    <row r="234" spans="1:1" ht="12.75">
      <c r="A234" s="9"/>
    </row>
    <row r="235" spans="1:1" ht="12.75">
      <c r="A235" s="9"/>
    </row>
    <row r="236" spans="1:1" ht="12.75">
      <c r="A236" s="9"/>
    </row>
    <row r="237" spans="1:1" ht="12.75">
      <c r="A237" s="9"/>
    </row>
    <row r="238" spans="1:1" ht="12.75">
      <c r="A238" s="9"/>
    </row>
    <row r="239" spans="1:1" ht="12.75">
      <c r="A239" s="9"/>
    </row>
    <row r="240" spans="1:1" ht="12.75">
      <c r="A240" s="9"/>
    </row>
    <row r="241" spans="1:1" ht="12.75">
      <c r="A241" s="9"/>
    </row>
    <row r="242" spans="1:1" ht="12.75">
      <c r="A242" s="9"/>
    </row>
    <row r="243" spans="1:1" ht="12.75">
      <c r="A243" s="9"/>
    </row>
    <row r="244" spans="1:1" ht="12.75">
      <c r="A244" s="9"/>
    </row>
    <row r="245" spans="1:1" ht="12.75">
      <c r="A245" s="9"/>
    </row>
    <row r="246" spans="1:1" ht="12.75">
      <c r="A246" s="9"/>
    </row>
    <row r="247" spans="1:1" ht="12.75">
      <c r="A247" s="9"/>
    </row>
    <row r="248" spans="1:1" ht="12.75">
      <c r="A248" s="9"/>
    </row>
    <row r="249" spans="1:1" ht="12.75">
      <c r="A249" s="9"/>
    </row>
    <row r="250" spans="1:1" ht="12.75">
      <c r="A250" s="9"/>
    </row>
    <row r="251" spans="1:1" ht="12.75">
      <c r="A251" s="9"/>
    </row>
    <row r="252" spans="1:1" ht="12.75">
      <c r="A252" s="9"/>
    </row>
    <row r="253" spans="1:1" ht="12.75">
      <c r="A253" s="9"/>
    </row>
    <row r="254" spans="1:1" ht="12.75">
      <c r="A254" s="9"/>
    </row>
    <row r="255" spans="1:1" ht="12.75">
      <c r="A255" s="9"/>
    </row>
    <row r="256" spans="1:1" ht="12.75">
      <c r="A256" s="9"/>
    </row>
    <row r="257" spans="1:1" ht="12.75">
      <c r="A257" s="9"/>
    </row>
    <row r="258" spans="1:1" ht="12.75">
      <c r="A258" s="9"/>
    </row>
    <row r="259" spans="1:1" ht="12.75">
      <c r="A259" s="9"/>
    </row>
    <row r="260" spans="1:1" ht="12.75">
      <c r="A260" s="9"/>
    </row>
    <row r="261" spans="1:1" ht="12.75">
      <c r="A261" s="9"/>
    </row>
    <row r="262" spans="1:1" ht="12.75">
      <c r="A262" s="9"/>
    </row>
    <row r="263" spans="1:1" ht="12.75">
      <c r="A263" s="9"/>
    </row>
    <row r="264" spans="1:1" ht="12.75">
      <c r="A264" s="9"/>
    </row>
    <row r="265" spans="1:1" ht="12.75">
      <c r="A265" s="9"/>
    </row>
    <row r="266" spans="1:1" ht="12.75">
      <c r="A266" s="9"/>
    </row>
    <row r="267" spans="1:1" ht="12.75">
      <c r="A267" s="9"/>
    </row>
    <row r="268" spans="1:1" ht="12.75">
      <c r="A268" s="9"/>
    </row>
    <row r="269" spans="1:1" ht="12.75">
      <c r="A269" s="9"/>
    </row>
    <row r="270" spans="1:1" ht="12.75">
      <c r="A270" s="9"/>
    </row>
    <row r="271" spans="1:1" ht="12.75">
      <c r="A271" s="9"/>
    </row>
    <row r="272" spans="1:1" ht="12.75">
      <c r="A272" s="9"/>
    </row>
    <row r="273" spans="1:1" ht="12.75">
      <c r="A273" s="9"/>
    </row>
    <row r="274" spans="1:1" ht="12.75">
      <c r="A274" s="9"/>
    </row>
    <row r="275" spans="1:1" ht="12.75">
      <c r="A275" s="9"/>
    </row>
    <row r="276" spans="1:1" ht="12.75">
      <c r="A276" s="9"/>
    </row>
    <row r="277" spans="1:1" ht="12.75">
      <c r="A277" s="9"/>
    </row>
    <row r="278" spans="1:1" ht="12.75">
      <c r="A278" s="9"/>
    </row>
    <row r="279" spans="1:1" ht="12.75">
      <c r="A279" s="9"/>
    </row>
    <row r="280" spans="1:1" ht="12.75">
      <c r="A280" s="9"/>
    </row>
    <row r="281" spans="1:1" ht="12.75">
      <c r="A281" s="9"/>
    </row>
    <row r="282" spans="1:1" ht="12.75">
      <c r="A282" s="9"/>
    </row>
    <row r="283" spans="1:1" ht="12.75">
      <c r="A283" s="9"/>
    </row>
    <row r="284" spans="1:1" ht="12.75">
      <c r="A284" s="9"/>
    </row>
    <row r="285" spans="1:1" ht="12.75">
      <c r="A285" s="9"/>
    </row>
    <row r="286" spans="1:1" ht="12.75">
      <c r="A286" s="9"/>
    </row>
    <row r="287" spans="1:1" ht="12.75">
      <c r="A287" s="9"/>
    </row>
    <row r="288" spans="1:1" ht="12.75">
      <c r="A288" s="9"/>
    </row>
    <row r="289" spans="1:1" ht="12.75">
      <c r="A289" s="9"/>
    </row>
    <row r="290" spans="1:1" ht="12.75">
      <c r="A290" s="9"/>
    </row>
    <row r="291" spans="1:1" ht="12.75">
      <c r="A291" s="9"/>
    </row>
    <row r="292" spans="1:1" ht="12.75">
      <c r="A292" s="9"/>
    </row>
    <row r="293" spans="1:1" ht="12.75">
      <c r="A293" s="9"/>
    </row>
    <row r="294" spans="1:1" ht="12.75">
      <c r="A294" s="9"/>
    </row>
    <row r="295" spans="1:1" ht="12.75">
      <c r="A295" s="9"/>
    </row>
    <row r="296" spans="1:1" ht="12.75">
      <c r="A296" s="9"/>
    </row>
    <row r="297" spans="1:1" ht="12.75">
      <c r="A297" s="9"/>
    </row>
    <row r="298" spans="1:1" ht="12.75">
      <c r="A298" s="9"/>
    </row>
    <row r="299" spans="1:1" ht="12.75">
      <c r="A299" s="9"/>
    </row>
    <row r="300" spans="1:1" ht="12.75">
      <c r="A300" s="9"/>
    </row>
    <row r="301" spans="1:1" ht="12.75">
      <c r="A301" s="9"/>
    </row>
    <row r="302" spans="1:1" ht="12.75">
      <c r="A302" s="9"/>
    </row>
    <row r="303" spans="1:1" ht="12.75">
      <c r="A303" s="9"/>
    </row>
    <row r="304" spans="1:1" ht="12.75">
      <c r="A304" s="9"/>
    </row>
    <row r="305" spans="1:1" ht="12.75">
      <c r="A305" s="9"/>
    </row>
    <row r="306" spans="1:1" ht="12.75">
      <c r="A306" s="9"/>
    </row>
    <row r="307" spans="1:1" ht="12.75">
      <c r="A307" s="9"/>
    </row>
    <row r="308" spans="1:1" ht="12.75">
      <c r="A308" s="9"/>
    </row>
    <row r="309" spans="1:1" ht="12.75">
      <c r="A309" s="9"/>
    </row>
    <row r="310" spans="1:1" ht="12.75">
      <c r="A310" s="9"/>
    </row>
    <row r="311" spans="1:1" ht="12.75">
      <c r="A311" s="9"/>
    </row>
    <row r="312" spans="1:1" ht="12.75">
      <c r="A312" s="9"/>
    </row>
    <row r="313" spans="1:1" ht="12.75">
      <c r="A313" s="9"/>
    </row>
    <row r="314" spans="1:1" ht="12.75">
      <c r="A314" s="9"/>
    </row>
    <row r="315" spans="1:1" ht="12.75">
      <c r="A315" s="9"/>
    </row>
    <row r="316" spans="1:1" ht="12.75">
      <c r="A316" s="9"/>
    </row>
    <row r="317" spans="1:1" ht="12.75">
      <c r="A317" s="9"/>
    </row>
    <row r="318" spans="1:1" ht="12.75">
      <c r="A318" s="9"/>
    </row>
    <row r="319" spans="1:1" ht="12.75">
      <c r="A319" s="9"/>
    </row>
    <row r="320" spans="1:1" ht="12.75">
      <c r="A320" s="9"/>
    </row>
    <row r="321" spans="1:1" ht="12.75">
      <c r="A321" s="9"/>
    </row>
    <row r="322" spans="1:1" ht="12.75">
      <c r="A322" s="9"/>
    </row>
    <row r="323" spans="1:1" ht="12.75">
      <c r="A323" s="9"/>
    </row>
    <row r="324" spans="1:1" ht="12.75">
      <c r="A324" s="9"/>
    </row>
    <row r="325" spans="1:1" ht="12.75">
      <c r="A325" s="9"/>
    </row>
    <row r="326" spans="1:1" ht="12.75">
      <c r="A326" s="9"/>
    </row>
    <row r="327" spans="1:1" ht="12.75">
      <c r="A327" s="9"/>
    </row>
    <row r="328" spans="1:1" ht="12.75">
      <c r="A328" s="9"/>
    </row>
    <row r="329" spans="1:1" ht="12.75">
      <c r="A329" s="9"/>
    </row>
    <row r="330" spans="1:1" ht="12.75">
      <c r="A330" s="9"/>
    </row>
    <row r="331" spans="1:1" ht="12.75">
      <c r="A331" s="9"/>
    </row>
    <row r="332" spans="1:1" ht="12.75">
      <c r="A332" s="9"/>
    </row>
    <row r="333" spans="1:1" ht="12.75">
      <c r="A333" s="9"/>
    </row>
    <row r="334" spans="1:1" ht="12.75">
      <c r="A334" s="9"/>
    </row>
    <row r="335" spans="1:1" ht="12.75">
      <c r="A335" s="9"/>
    </row>
    <row r="336" spans="1:1" ht="12.75">
      <c r="A336" s="9"/>
    </row>
    <row r="337" spans="1:1" ht="12.75">
      <c r="A337" s="9"/>
    </row>
    <row r="338" spans="1:1" ht="12.75">
      <c r="A338" s="9"/>
    </row>
    <row r="339" spans="1:1" ht="12.75">
      <c r="A339" s="9"/>
    </row>
    <row r="340" spans="1:1" ht="12.75">
      <c r="A340" s="9"/>
    </row>
    <row r="341" spans="1:1" ht="12.75">
      <c r="A341" s="9"/>
    </row>
    <row r="342" spans="1:1" ht="12.75">
      <c r="A342" s="9"/>
    </row>
    <row r="343" spans="1:1" ht="12.75">
      <c r="A343" s="9"/>
    </row>
    <row r="344" spans="1:1" ht="12.75">
      <c r="A344" s="9"/>
    </row>
    <row r="345" spans="1:1" ht="12.75">
      <c r="A345" s="9"/>
    </row>
    <row r="346" spans="1:1" ht="12.75">
      <c r="A346" s="9"/>
    </row>
    <row r="347" spans="1:1" ht="12.75">
      <c r="A347" s="9"/>
    </row>
    <row r="348" spans="1:1" ht="12.75">
      <c r="A348" s="9"/>
    </row>
    <row r="349" spans="1:1" ht="12.75">
      <c r="A349" s="9"/>
    </row>
    <row r="350" spans="1:1" ht="12.75">
      <c r="A350" s="9"/>
    </row>
    <row r="351" spans="1:1" ht="12.75">
      <c r="A351" s="9"/>
    </row>
    <row r="352" spans="1:1" ht="12.75">
      <c r="A352" s="9"/>
    </row>
    <row r="353" spans="1:1" ht="12.75">
      <c r="A353" s="9"/>
    </row>
    <row r="354" spans="1:1" ht="12.75">
      <c r="A354" s="9"/>
    </row>
    <row r="355" spans="1:1" ht="12.75">
      <c r="A355" s="9"/>
    </row>
    <row r="356" spans="1:1" ht="12.75">
      <c r="A356" s="9"/>
    </row>
    <row r="357" spans="1:1" ht="12.75">
      <c r="A357" s="9"/>
    </row>
    <row r="358" spans="1:1" ht="12.75">
      <c r="A358" s="9"/>
    </row>
    <row r="359" spans="1:1" ht="12.75">
      <c r="A359" s="9"/>
    </row>
    <row r="360" spans="1:1" ht="12.75">
      <c r="A360" s="9"/>
    </row>
    <row r="361" spans="1:1" ht="12.75">
      <c r="A361" s="9"/>
    </row>
    <row r="362" spans="1:1" ht="12.75">
      <c r="A362" s="9"/>
    </row>
    <row r="363" spans="1:1" ht="12.75">
      <c r="A363" s="9"/>
    </row>
    <row r="364" spans="1:1" ht="12.75">
      <c r="A364" s="9"/>
    </row>
    <row r="365" spans="1:1" ht="12.75">
      <c r="A365" s="9"/>
    </row>
    <row r="366" spans="1:1" ht="12.75">
      <c r="A366" s="9"/>
    </row>
    <row r="367" spans="1:1" ht="12.75">
      <c r="A367" s="9"/>
    </row>
    <row r="368" spans="1:1" ht="12.75">
      <c r="A368" s="9"/>
    </row>
    <row r="369" spans="1:1" ht="12.75">
      <c r="A369" s="9"/>
    </row>
    <row r="370" spans="1:1" ht="12.75">
      <c r="A370" s="9"/>
    </row>
    <row r="371" spans="1:1" ht="12.75">
      <c r="A371" s="9"/>
    </row>
    <row r="372" spans="1:1" ht="12.75">
      <c r="A372" s="9"/>
    </row>
    <row r="373" spans="1:1" ht="12.75">
      <c r="A373" s="9"/>
    </row>
    <row r="374" spans="1:1" ht="12.75">
      <c r="A374" s="9"/>
    </row>
    <row r="375" spans="1:1" ht="12.75">
      <c r="A375" s="9"/>
    </row>
    <row r="376" spans="1:1" ht="12.75">
      <c r="A376" s="9"/>
    </row>
    <row r="377" spans="1:1" ht="12.75">
      <c r="A377" s="9"/>
    </row>
    <row r="378" spans="1:1" ht="12.75">
      <c r="A378" s="9"/>
    </row>
    <row r="379" spans="1:1" ht="12.75">
      <c r="A379" s="9"/>
    </row>
    <row r="380" spans="1:1" ht="12.75">
      <c r="A380" s="9"/>
    </row>
    <row r="381" spans="1:1" ht="12.75">
      <c r="A381" s="9"/>
    </row>
    <row r="382" spans="1:1" ht="12.75">
      <c r="A382" s="9"/>
    </row>
    <row r="383" spans="1:1" ht="12.75">
      <c r="A383" s="9"/>
    </row>
    <row r="384" spans="1:1" ht="12.75">
      <c r="A384" s="9"/>
    </row>
    <row r="385" spans="1:1" ht="12.75">
      <c r="A385" s="9"/>
    </row>
    <row r="386" spans="1:1" ht="12.75">
      <c r="A386" s="9"/>
    </row>
    <row r="387" spans="1:1" ht="12.75">
      <c r="A387" s="9"/>
    </row>
    <row r="388" spans="1:1" ht="12.75">
      <c r="A388" s="9"/>
    </row>
    <row r="389" spans="1:1" ht="12.75">
      <c r="A389" s="9"/>
    </row>
    <row r="390" spans="1:1" ht="12.75">
      <c r="A390" s="9"/>
    </row>
    <row r="391" spans="1:1" ht="12.75">
      <c r="A391" s="9"/>
    </row>
    <row r="392" spans="1:1" ht="12.75">
      <c r="A392" s="9"/>
    </row>
    <row r="393" spans="1:1" ht="12.75">
      <c r="A393" s="9"/>
    </row>
    <row r="394" spans="1:1" ht="12.75">
      <c r="A394" s="9"/>
    </row>
    <row r="395" spans="1:1" ht="12.75">
      <c r="A395" s="9"/>
    </row>
    <row r="396" spans="1:1" ht="12.75">
      <c r="A396" s="9"/>
    </row>
    <row r="397" spans="1:1" ht="12.75">
      <c r="A397" s="9"/>
    </row>
    <row r="398" spans="1:1" ht="12.75">
      <c r="A398" s="9"/>
    </row>
    <row r="399" spans="1:1" ht="12.75">
      <c r="A399" s="9"/>
    </row>
    <row r="400" spans="1:1" ht="12.75">
      <c r="A400" s="9"/>
    </row>
    <row r="401" spans="1:1" ht="12.75">
      <c r="A401" s="9"/>
    </row>
    <row r="402" spans="1:1" ht="12.75">
      <c r="A402" s="9"/>
    </row>
    <row r="403" spans="1:1" ht="12.75">
      <c r="A403" s="9"/>
    </row>
    <row r="404" spans="1:1" ht="12.75">
      <c r="A404" s="9"/>
    </row>
    <row r="405" spans="1:1" ht="12.75">
      <c r="A405" s="9"/>
    </row>
    <row r="406" spans="1:1" ht="12.75">
      <c r="A406" s="9"/>
    </row>
    <row r="407" spans="1:1" ht="12.75">
      <c r="A407" s="9"/>
    </row>
    <row r="408" spans="1:1" ht="12.75">
      <c r="A408" s="9"/>
    </row>
    <row r="409" spans="1:1" ht="12.75">
      <c r="A409" s="9"/>
    </row>
    <row r="410" spans="1:1" ht="12.75">
      <c r="A410" s="9"/>
    </row>
    <row r="411" spans="1:1" ht="12.75">
      <c r="A411" s="9"/>
    </row>
    <row r="412" spans="1:1" ht="12.75">
      <c r="A412" s="9"/>
    </row>
    <row r="413" spans="1:1" ht="12.75">
      <c r="A413" s="9"/>
    </row>
    <row r="414" spans="1:1" ht="12.75">
      <c r="A414" s="9"/>
    </row>
    <row r="415" spans="1:1" ht="12.75">
      <c r="A415" s="9"/>
    </row>
    <row r="416" spans="1:1" ht="12.75">
      <c r="A416" s="9"/>
    </row>
    <row r="417" spans="1:1" ht="12.75">
      <c r="A417" s="9"/>
    </row>
    <row r="418" spans="1:1" ht="12.75">
      <c r="A418" s="9"/>
    </row>
    <row r="419" spans="1:1" ht="12.75">
      <c r="A419" s="9"/>
    </row>
    <row r="420" spans="1:1" ht="12.75">
      <c r="A420" s="9"/>
    </row>
    <row r="421" spans="1:1" ht="12.75">
      <c r="A421" s="9"/>
    </row>
    <row r="422" spans="1:1" ht="12.75">
      <c r="A422" s="9"/>
    </row>
    <row r="423" spans="1:1" ht="12.75">
      <c r="A423" s="9"/>
    </row>
    <row r="424" spans="1:1" ht="12.75">
      <c r="A424" s="9"/>
    </row>
    <row r="425" spans="1:1" ht="12.75">
      <c r="A425" s="9"/>
    </row>
    <row r="426" spans="1:1" ht="12.75">
      <c r="A426" s="9"/>
    </row>
    <row r="427" spans="1:1" ht="12.75">
      <c r="A427" s="9"/>
    </row>
    <row r="428" spans="1:1" ht="12.75">
      <c r="A428" s="9"/>
    </row>
    <row r="429" spans="1:1" ht="12.75">
      <c r="A429" s="9"/>
    </row>
    <row r="430" spans="1:1" ht="12.75">
      <c r="A430" s="9"/>
    </row>
    <row r="431" spans="1:1" ht="12.75">
      <c r="A431" s="9"/>
    </row>
    <row r="432" spans="1:1" ht="12.75">
      <c r="A432" s="9"/>
    </row>
    <row r="433" spans="1:1" ht="12.75">
      <c r="A433" s="9"/>
    </row>
    <row r="434" spans="1:1" ht="12.75">
      <c r="A434" s="9"/>
    </row>
    <row r="435" spans="1:1" ht="12.75">
      <c r="A435" s="9"/>
    </row>
    <row r="436" spans="1:1" ht="12.75">
      <c r="A436" s="9"/>
    </row>
    <row r="437" spans="1:1" ht="12.75">
      <c r="A437" s="9"/>
    </row>
    <row r="438" spans="1:1" ht="12.75">
      <c r="A438" s="9"/>
    </row>
    <row r="439" spans="1:1" ht="12.75">
      <c r="A439" s="9"/>
    </row>
    <row r="440" spans="1:1" ht="12.75">
      <c r="A440" s="9"/>
    </row>
    <row r="441" spans="1:1" ht="12.75">
      <c r="A441" s="9"/>
    </row>
    <row r="442" spans="1:1" ht="12.75">
      <c r="A442" s="9"/>
    </row>
    <row r="443" spans="1:1" ht="12.75">
      <c r="A443" s="9"/>
    </row>
    <row r="444" spans="1:1" ht="12.75">
      <c r="A444" s="9"/>
    </row>
    <row r="445" spans="1:1" ht="12.75">
      <c r="A445" s="9"/>
    </row>
    <row r="446" spans="1:1" ht="12.75">
      <c r="A446" s="9"/>
    </row>
    <row r="447" spans="1:1" ht="12.75">
      <c r="A447" s="9"/>
    </row>
    <row r="448" spans="1:1" ht="12.75">
      <c r="A448" s="9"/>
    </row>
    <row r="449" spans="1:1" ht="12.75">
      <c r="A449" s="9"/>
    </row>
    <row r="450" spans="1:1" ht="12.75">
      <c r="A450" s="9"/>
    </row>
    <row r="451" spans="1:1" ht="12.75">
      <c r="A451" s="9"/>
    </row>
    <row r="452" spans="1:1" ht="12.75">
      <c r="A452" s="9"/>
    </row>
    <row r="453" spans="1:1" ht="12.75">
      <c r="A453" s="9"/>
    </row>
    <row r="454" spans="1:1" ht="12.75">
      <c r="A454" s="9"/>
    </row>
    <row r="455" spans="1:1" ht="12.75">
      <c r="A455" s="9"/>
    </row>
    <row r="456" spans="1:1" ht="12.75">
      <c r="A456" s="9"/>
    </row>
    <row r="457" spans="1:1" ht="12.75">
      <c r="A457" s="9"/>
    </row>
    <row r="458" spans="1:1" ht="12.75">
      <c r="A458" s="9"/>
    </row>
    <row r="459" spans="1:1" ht="12.75">
      <c r="A459" s="9"/>
    </row>
    <row r="460" spans="1:1" ht="12.75">
      <c r="A460" s="9"/>
    </row>
    <row r="461" spans="1:1" ht="12.75">
      <c r="A461" s="9"/>
    </row>
    <row r="462" spans="1:1" ht="12.75">
      <c r="A462" s="9"/>
    </row>
    <row r="463" spans="1:1" ht="12.75">
      <c r="A463" s="9"/>
    </row>
    <row r="464" spans="1:1" ht="12.75">
      <c r="A464" s="9"/>
    </row>
    <row r="465" spans="1:1" ht="12.75">
      <c r="A465" s="9"/>
    </row>
    <row r="466" spans="1:1" ht="12.75">
      <c r="A466" s="9"/>
    </row>
    <row r="467" spans="1:1" ht="12.75">
      <c r="A467" s="9"/>
    </row>
    <row r="468" spans="1:1" ht="12.75">
      <c r="A468" s="9"/>
    </row>
    <row r="469" spans="1:1" ht="12.75">
      <c r="A469" s="9"/>
    </row>
    <row r="470" spans="1:1" ht="12.75">
      <c r="A470" s="9"/>
    </row>
    <row r="471" spans="1:1" ht="12.75">
      <c r="A471" s="9"/>
    </row>
    <row r="472" spans="1:1" ht="12.75">
      <c r="A472" s="9"/>
    </row>
    <row r="473" spans="1:1" ht="12.75">
      <c r="A473" s="9"/>
    </row>
    <row r="474" spans="1:1" ht="12.75">
      <c r="A474" s="9"/>
    </row>
    <row r="475" spans="1:1" ht="12.75">
      <c r="A475" s="9"/>
    </row>
    <row r="476" spans="1:1" ht="12.75">
      <c r="A476" s="9"/>
    </row>
    <row r="477" spans="1:1" ht="12.75">
      <c r="A477" s="9"/>
    </row>
    <row r="478" spans="1:1" ht="12.75">
      <c r="A478" s="9"/>
    </row>
    <row r="479" spans="1:1" ht="12.75">
      <c r="A479" s="9"/>
    </row>
    <row r="480" spans="1:1" ht="12.75">
      <c r="A480" s="9"/>
    </row>
    <row r="481" spans="1:1" ht="12.75">
      <c r="A481" s="9"/>
    </row>
    <row r="482" spans="1:1" ht="12.75">
      <c r="A482" s="9"/>
    </row>
    <row r="483" spans="1:1" ht="12.75">
      <c r="A483" s="9"/>
    </row>
    <row r="484" spans="1:1" ht="12.75">
      <c r="A484" s="9"/>
    </row>
    <row r="485" spans="1:1" ht="12.75">
      <c r="A485" s="9"/>
    </row>
    <row r="486" spans="1:1" ht="12.75">
      <c r="A486" s="9"/>
    </row>
    <row r="487" spans="1:1" ht="12.75">
      <c r="A487" s="9"/>
    </row>
    <row r="488" spans="1:1" ht="12.75">
      <c r="A488" s="9"/>
    </row>
    <row r="489" spans="1:1" ht="12.75">
      <c r="A489" s="9"/>
    </row>
    <row r="490" spans="1:1" ht="12.75">
      <c r="A490" s="9"/>
    </row>
    <row r="491" spans="1:1" ht="12.75">
      <c r="A491" s="9"/>
    </row>
    <row r="492" spans="1:1" ht="12.75">
      <c r="A492" s="9"/>
    </row>
    <row r="493" spans="1:1" ht="12.75">
      <c r="A493" s="9"/>
    </row>
    <row r="494" spans="1:1" ht="12.75">
      <c r="A494" s="9"/>
    </row>
    <row r="495" spans="1:1" ht="12.75">
      <c r="A495" s="9"/>
    </row>
    <row r="496" spans="1:1" ht="12.75">
      <c r="A496" s="9"/>
    </row>
    <row r="497" spans="1:1" ht="12.75">
      <c r="A497" s="9"/>
    </row>
    <row r="498" spans="1:1" ht="12.75">
      <c r="A498" s="9"/>
    </row>
    <row r="499" spans="1:1" ht="12.75">
      <c r="A499" s="9"/>
    </row>
    <row r="500" spans="1:1" ht="12.75">
      <c r="A500" s="9"/>
    </row>
    <row r="501" spans="1:1" ht="12.75">
      <c r="A501" s="9"/>
    </row>
    <row r="502" spans="1:1" ht="12.75">
      <c r="A502" s="9"/>
    </row>
    <row r="503" spans="1:1" ht="12.75">
      <c r="A503" s="9"/>
    </row>
    <row r="504" spans="1:1" ht="12.75">
      <c r="A504" s="9"/>
    </row>
    <row r="505" spans="1:1" ht="12.75">
      <c r="A505" s="9"/>
    </row>
    <row r="506" spans="1:1" ht="12.75">
      <c r="A506" s="9"/>
    </row>
    <row r="507" spans="1:1" ht="12.75">
      <c r="A507" s="9"/>
    </row>
    <row r="508" spans="1:1" ht="12.75">
      <c r="A508" s="9"/>
    </row>
    <row r="509" spans="1:1" ht="12.75">
      <c r="A509" s="9"/>
    </row>
    <row r="510" spans="1:1" ht="12.75">
      <c r="A510" s="9"/>
    </row>
    <row r="511" spans="1:1" ht="12.75">
      <c r="A511" s="9"/>
    </row>
    <row r="512" spans="1:1" ht="12.75">
      <c r="A512" s="9"/>
    </row>
    <row r="513" spans="1:1" ht="12.75">
      <c r="A513" s="9"/>
    </row>
    <row r="514" spans="1:1" ht="12.75">
      <c r="A514" s="9"/>
    </row>
    <row r="515" spans="1:1" ht="12.75">
      <c r="A515" s="9"/>
    </row>
    <row r="516" spans="1:1" ht="12.75">
      <c r="A516" s="9"/>
    </row>
    <row r="517" spans="1:1" ht="12.75">
      <c r="A517" s="9"/>
    </row>
    <row r="518" spans="1:1" ht="12.75">
      <c r="A518" s="9"/>
    </row>
    <row r="519" spans="1:1" ht="12.75">
      <c r="A519" s="9"/>
    </row>
    <row r="520" spans="1:1" ht="12.75">
      <c r="A520" s="9"/>
    </row>
    <row r="521" spans="1:1" ht="12.75">
      <c r="A521" s="9"/>
    </row>
    <row r="522" spans="1:1" ht="12.75">
      <c r="A522" s="9"/>
    </row>
    <row r="523" spans="1:1" ht="12.75">
      <c r="A523" s="9"/>
    </row>
    <row r="524" spans="1:1" ht="12.75">
      <c r="A524" s="9"/>
    </row>
    <row r="525" spans="1:1" ht="12.75">
      <c r="A525" s="9"/>
    </row>
    <row r="526" spans="1:1" ht="12.75">
      <c r="A526" s="9"/>
    </row>
    <row r="527" spans="1:1" ht="12.75">
      <c r="A527" s="9"/>
    </row>
    <row r="528" spans="1:1" ht="12.75">
      <c r="A528" s="9"/>
    </row>
    <row r="529" spans="1:1" ht="12.75">
      <c r="A529" s="9"/>
    </row>
    <row r="530" spans="1:1" ht="12.75">
      <c r="A530" s="9"/>
    </row>
    <row r="531" spans="1:1" ht="12.75">
      <c r="A531" s="9"/>
    </row>
    <row r="532" spans="1:1" ht="12.75">
      <c r="A532" s="9"/>
    </row>
    <row r="533" spans="1:1" ht="12.75">
      <c r="A533" s="9"/>
    </row>
    <row r="534" spans="1:1" ht="12.75">
      <c r="A534" s="9"/>
    </row>
    <row r="535" spans="1:1" ht="12.75">
      <c r="A535" s="9"/>
    </row>
    <row r="536" spans="1:1" ht="12.75">
      <c r="A536" s="9"/>
    </row>
    <row r="537" spans="1:1" ht="12.75">
      <c r="A537" s="9"/>
    </row>
    <row r="538" spans="1:1" ht="12.75">
      <c r="A538" s="9"/>
    </row>
    <row r="539" spans="1:1" ht="12.75">
      <c r="A539" s="9"/>
    </row>
    <row r="540" spans="1:1" ht="12.75">
      <c r="A540" s="9"/>
    </row>
    <row r="541" spans="1:1" ht="12.75">
      <c r="A541" s="9"/>
    </row>
    <row r="542" spans="1:1" ht="12.75">
      <c r="A542" s="9"/>
    </row>
    <row r="543" spans="1:1" ht="12.75">
      <c r="A543" s="9"/>
    </row>
    <row r="544" spans="1:1" ht="12.75">
      <c r="A544" s="9"/>
    </row>
    <row r="545" spans="1:1" ht="12.75">
      <c r="A545" s="9"/>
    </row>
    <row r="546" spans="1:1" ht="12.75">
      <c r="A546" s="9"/>
    </row>
    <row r="547" spans="1:1" ht="12.75">
      <c r="A547" s="9"/>
    </row>
    <row r="548" spans="1:1" ht="12.75">
      <c r="A548" s="9"/>
    </row>
    <row r="549" spans="1:1" ht="12.75">
      <c r="A549" s="9"/>
    </row>
    <row r="550" spans="1:1" ht="12.75">
      <c r="A550" s="9"/>
    </row>
    <row r="551" spans="1:1" ht="12.75">
      <c r="A551" s="9"/>
    </row>
    <row r="552" spans="1:1" ht="12.75">
      <c r="A552" s="9"/>
    </row>
    <row r="553" spans="1:1" ht="12.75">
      <c r="A553" s="9"/>
    </row>
    <row r="554" spans="1:1" ht="12.75">
      <c r="A554" s="9"/>
    </row>
    <row r="555" spans="1:1" ht="12.75">
      <c r="A555" s="9"/>
    </row>
    <row r="556" spans="1:1" ht="12.75">
      <c r="A556" s="9"/>
    </row>
    <row r="557" spans="1:1" ht="12.75">
      <c r="A557" s="9"/>
    </row>
    <row r="558" spans="1:1" ht="12.75">
      <c r="A558" s="9"/>
    </row>
    <row r="559" spans="1:1" ht="12.75">
      <c r="A559" s="9"/>
    </row>
    <row r="560" spans="1:1" ht="12.75">
      <c r="A560" s="9"/>
    </row>
    <row r="561" spans="1:1" ht="12.75">
      <c r="A561" s="9"/>
    </row>
    <row r="562" spans="1:1" ht="12.75">
      <c r="A562" s="9"/>
    </row>
    <row r="563" spans="1:1" ht="12.75">
      <c r="A563" s="9"/>
    </row>
    <row r="564" spans="1:1" ht="12.75">
      <c r="A564" s="9"/>
    </row>
    <row r="565" spans="1:1" ht="12.75">
      <c r="A565" s="9"/>
    </row>
    <row r="566" spans="1:1" ht="12.75">
      <c r="A566" s="9"/>
    </row>
    <row r="567" spans="1:1" ht="12.75">
      <c r="A567" s="9"/>
    </row>
    <row r="568" spans="1:1" ht="12.75">
      <c r="A568" s="9"/>
    </row>
    <row r="569" spans="1:1" ht="12.75">
      <c r="A569" s="9"/>
    </row>
    <row r="570" spans="1:1" ht="12.75">
      <c r="A570" s="9"/>
    </row>
    <row r="571" spans="1:1" ht="12.75">
      <c r="A571" s="9"/>
    </row>
    <row r="572" spans="1:1" ht="12.75">
      <c r="A572" s="9"/>
    </row>
    <row r="573" spans="1:1" ht="12.75">
      <c r="A573" s="9"/>
    </row>
    <row r="574" spans="1:1" ht="12.75">
      <c r="A574" s="9"/>
    </row>
    <row r="575" spans="1:1" ht="12.75">
      <c r="A575" s="9"/>
    </row>
    <row r="576" spans="1:1" ht="12.75">
      <c r="A576" s="9"/>
    </row>
    <row r="577" spans="1:1" ht="12.75">
      <c r="A577" s="9"/>
    </row>
    <row r="578" spans="1:1" ht="12.75">
      <c r="A578" s="9"/>
    </row>
    <row r="579" spans="1:1" ht="12.75">
      <c r="A579" s="9"/>
    </row>
    <row r="580" spans="1:1" ht="12.75">
      <c r="A580" s="9"/>
    </row>
    <row r="581" spans="1:1" ht="12.75">
      <c r="A581" s="9"/>
    </row>
    <row r="582" spans="1:1" ht="12.75">
      <c r="A582" s="9"/>
    </row>
    <row r="583" spans="1:1" ht="12.75">
      <c r="A583" s="9"/>
    </row>
    <row r="584" spans="1:1" ht="12.75">
      <c r="A584" s="9"/>
    </row>
    <row r="585" spans="1:1" ht="12.75">
      <c r="A585" s="9"/>
    </row>
    <row r="586" spans="1:1" ht="12.75">
      <c r="A586" s="9"/>
    </row>
    <row r="587" spans="1:1" ht="12.75">
      <c r="A587" s="9"/>
    </row>
    <row r="588" spans="1:1" ht="12.75">
      <c r="A588" s="9"/>
    </row>
    <row r="589" spans="1:1" ht="12.75">
      <c r="A589" s="9"/>
    </row>
    <row r="590" spans="1:1" ht="12.75">
      <c r="A590" s="9"/>
    </row>
    <row r="591" spans="1:1" ht="12.75">
      <c r="A591" s="9"/>
    </row>
    <row r="592" spans="1:1" ht="12.75">
      <c r="A592" s="9"/>
    </row>
    <row r="593" spans="1:1" ht="12.75">
      <c r="A593" s="9"/>
    </row>
    <row r="594" spans="1:1" ht="12.75">
      <c r="A594" s="9"/>
    </row>
    <row r="595" spans="1:1" ht="12.75">
      <c r="A595" s="9"/>
    </row>
    <row r="596" spans="1:1" ht="12.75">
      <c r="A596" s="9"/>
    </row>
    <row r="597" spans="1:1" ht="12.75">
      <c r="A597" s="9"/>
    </row>
    <row r="598" spans="1:1" ht="12.75">
      <c r="A598" s="9"/>
    </row>
    <row r="599" spans="1:1" ht="12.75">
      <c r="A599" s="9"/>
    </row>
    <row r="600" spans="1:1" ht="12.75">
      <c r="A600" s="9"/>
    </row>
    <row r="601" spans="1:1" ht="12.75">
      <c r="A601" s="9"/>
    </row>
    <row r="602" spans="1:1" ht="12.75">
      <c r="A602" s="9"/>
    </row>
    <row r="603" spans="1:1" ht="12.75">
      <c r="A603" s="9"/>
    </row>
    <row r="604" spans="1:1" ht="12.75">
      <c r="A604" s="9"/>
    </row>
    <row r="605" spans="1:1" ht="12.75">
      <c r="A605" s="9"/>
    </row>
    <row r="606" spans="1:1" ht="12.75">
      <c r="A606" s="9"/>
    </row>
    <row r="607" spans="1:1" ht="12.75">
      <c r="A607" s="9"/>
    </row>
    <row r="608" spans="1:1" ht="12.75">
      <c r="A608" s="9"/>
    </row>
    <row r="609" spans="1:1" ht="12.75">
      <c r="A609" s="9"/>
    </row>
    <row r="610" spans="1:1" ht="12.75">
      <c r="A610" s="9"/>
    </row>
    <row r="611" spans="1:1" ht="12.75">
      <c r="A611" s="9"/>
    </row>
    <row r="612" spans="1:1" ht="12.75">
      <c r="A612" s="9"/>
    </row>
    <row r="613" spans="1:1" ht="12.75">
      <c r="A613" s="9"/>
    </row>
    <row r="614" spans="1:1" ht="12.75">
      <c r="A614" s="9"/>
    </row>
    <row r="615" spans="1:1" ht="12.75">
      <c r="A615" s="9"/>
    </row>
    <row r="616" spans="1:1" ht="12.75">
      <c r="A616" s="9"/>
    </row>
    <row r="617" spans="1:1" ht="12.75">
      <c r="A617" s="9"/>
    </row>
    <row r="618" spans="1:1" ht="12.75">
      <c r="A618" s="9"/>
    </row>
    <row r="619" spans="1:1" ht="12.75">
      <c r="A619" s="9"/>
    </row>
    <row r="620" spans="1:1" ht="12.75">
      <c r="A620" s="9"/>
    </row>
    <row r="621" spans="1:1" ht="12.75">
      <c r="A621" s="9"/>
    </row>
    <row r="622" spans="1:1" ht="12.75">
      <c r="A622" s="9"/>
    </row>
    <row r="623" spans="1:1" ht="12.75">
      <c r="A623" s="9"/>
    </row>
    <row r="624" spans="1:1" ht="12.75">
      <c r="A624" s="9"/>
    </row>
    <row r="625" spans="1:1" ht="12.75">
      <c r="A625" s="9"/>
    </row>
    <row r="626" spans="1:1" ht="12.75">
      <c r="A626" s="9"/>
    </row>
    <row r="627" spans="1:1" ht="12.75">
      <c r="A627" s="9"/>
    </row>
    <row r="628" spans="1:1" ht="12.75">
      <c r="A628" s="9"/>
    </row>
    <row r="629" spans="1:1" ht="12.75">
      <c r="A629" s="9"/>
    </row>
    <row r="630" spans="1:1" ht="12.75">
      <c r="A630" s="9"/>
    </row>
    <row r="631" spans="1:1" ht="12.75">
      <c r="A631" s="9"/>
    </row>
    <row r="632" spans="1:1" ht="12.75">
      <c r="A632" s="9"/>
    </row>
    <row r="633" spans="1:1" ht="12.75">
      <c r="A633" s="9"/>
    </row>
    <row r="634" spans="1:1" ht="12.75">
      <c r="A634" s="9"/>
    </row>
    <row r="635" spans="1:1" ht="12.75">
      <c r="A635" s="9"/>
    </row>
    <row r="636" spans="1:1" ht="12.75">
      <c r="A636" s="9"/>
    </row>
    <row r="637" spans="1:1" ht="12.75">
      <c r="A637" s="9"/>
    </row>
    <row r="638" spans="1:1" ht="12.75">
      <c r="A638" s="9"/>
    </row>
    <row r="639" spans="1:1" ht="12.75">
      <c r="A639" s="9"/>
    </row>
    <row r="640" spans="1:1" ht="12.75">
      <c r="A640" s="9"/>
    </row>
    <row r="641" spans="1:1" ht="12.75">
      <c r="A641" s="9"/>
    </row>
    <row r="642" spans="1:1" ht="12.75">
      <c r="A642" s="9"/>
    </row>
    <row r="643" spans="1:1" ht="12.75">
      <c r="A643" s="9"/>
    </row>
    <row r="644" spans="1:1" ht="12.75">
      <c r="A644" s="9"/>
    </row>
    <row r="645" spans="1:1" ht="12.75">
      <c r="A645" s="9"/>
    </row>
    <row r="646" spans="1:1" ht="12.75">
      <c r="A646" s="9"/>
    </row>
    <row r="647" spans="1:1" ht="12.75">
      <c r="A647" s="9"/>
    </row>
    <row r="648" spans="1:1" ht="12.75">
      <c r="A648" s="9"/>
    </row>
    <row r="649" spans="1:1" ht="12.75">
      <c r="A649" s="9"/>
    </row>
    <row r="650" spans="1:1" ht="12.75">
      <c r="A650" s="9"/>
    </row>
    <row r="651" spans="1:1" ht="12.75">
      <c r="A651" s="9"/>
    </row>
    <row r="652" spans="1:1" ht="12.75">
      <c r="A652" s="9"/>
    </row>
    <row r="653" spans="1:1" ht="12.75">
      <c r="A653" s="9"/>
    </row>
    <row r="654" spans="1:1" ht="12.75">
      <c r="A654" s="9"/>
    </row>
    <row r="655" spans="1:1" ht="12.75">
      <c r="A655" s="9"/>
    </row>
    <row r="656" spans="1:1" ht="12.75">
      <c r="A656" s="9"/>
    </row>
    <row r="657" spans="1:1" ht="12.75">
      <c r="A657" s="9"/>
    </row>
    <row r="658" spans="1:1" ht="12.75">
      <c r="A658" s="9"/>
    </row>
    <row r="659" spans="1:1" ht="12.75">
      <c r="A659" s="9"/>
    </row>
    <row r="660" spans="1:1" ht="12.75">
      <c r="A660" s="9"/>
    </row>
    <row r="661" spans="1:1" ht="12.75">
      <c r="A661" s="9"/>
    </row>
    <row r="662" spans="1:1" ht="12.75">
      <c r="A662" s="9"/>
    </row>
    <row r="663" spans="1:1" ht="12.75">
      <c r="A663" s="9"/>
    </row>
    <row r="664" spans="1:1" ht="12.75">
      <c r="A664" s="9"/>
    </row>
    <row r="665" spans="1:1" ht="12.75">
      <c r="A665" s="9"/>
    </row>
    <row r="666" spans="1:1" ht="12.75">
      <c r="A666" s="9"/>
    </row>
    <row r="667" spans="1:1" ht="12.75">
      <c r="A667" s="9"/>
    </row>
    <row r="668" spans="1:1" ht="12.75">
      <c r="A668" s="9"/>
    </row>
    <row r="669" spans="1:1" ht="12.75">
      <c r="A669" s="9"/>
    </row>
    <row r="670" spans="1:1" ht="12.75">
      <c r="A670" s="9"/>
    </row>
    <row r="671" spans="1:1" ht="12.75">
      <c r="A671" s="9"/>
    </row>
    <row r="672" spans="1:1" ht="12.75">
      <c r="A672" s="9"/>
    </row>
    <row r="673" spans="1:1" ht="12.75">
      <c r="A673" s="9"/>
    </row>
    <row r="674" spans="1:1" ht="12.75">
      <c r="A674" s="9"/>
    </row>
    <row r="675" spans="1:1" ht="12.75">
      <c r="A675" s="9"/>
    </row>
    <row r="676" spans="1:1" ht="12.75">
      <c r="A676" s="9"/>
    </row>
    <row r="677" spans="1:1" ht="12.75">
      <c r="A677" s="9"/>
    </row>
    <row r="678" spans="1:1" ht="12.75">
      <c r="A678" s="9"/>
    </row>
    <row r="679" spans="1:1" ht="12.75">
      <c r="A679" s="9"/>
    </row>
    <row r="680" spans="1:1" ht="12.75">
      <c r="A680" s="9"/>
    </row>
    <row r="681" spans="1:1" ht="12.75">
      <c r="A681" s="9"/>
    </row>
    <row r="682" spans="1:1" ht="12.75">
      <c r="A682" s="9"/>
    </row>
    <row r="683" spans="1:1" ht="12.75">
      <c r="A683" s="9"/>
    </row>
    <row r="684" spans="1:1" ht="12.75">
      <c r="A684" s="9"/>
    </row>
    <row r="685" spans="1:1" ht="12.75">
      <c r="A685" s="9"/>
    </row>
    <row r="686" spans="1:1" ht="12.75">
      <c r="A686" s="9"/>
    </row>
    <row r="687" spans="1:1" ht="12.75">
      <c r="A687" s="9"/>
    </row>
    <row r="688" spans="1:1" ht="12.75">
      <c r="A688" s="9"/>
    </row>
    <row r="689" spans="1:1" ht="12.75">
      <c r="A689" s="9"/>
    </row>
    <row r="690" spans="1:1" ht="12.75">
      <c r="A690" s="9"/>
    </row>
    <row r="691" spans="1:1" ht="12.75">
      <c r="A691" s="9"/>
    </row>
    <row r="692" spans="1:1" ht="12.75">
      <c r="A692" s="9"/>
    </row>
    <row r="693" spans="1:1" ht="12.75">
      <c r="A693" s="9"/>
    </row>
    <row r="694" spans="1:1" ht="12.75">
      <c r="A694" s="9"/>
    </row>
    <row r="695" spans="1:1" ht="12.75">
      <c r="A695" s="9"/>
    </row>
    <row r="696" spans="1:1" ht="12.75">
      <c r="A696" s="9"/>
    </row>
    <row r="697" spans="1:1" ht="12.75">
      <c r="A697" s="9"/>
    </row>
    <row r="698" spans="1:1" ht="12.75">
      <c r="A698" s="9"/>
    </row>
    <row r="699" spans="1:1" ht="12.75">
      <c r="A699" s="9"/>
    </row>
    <row r="700" spans="1:1" ht="12.75">
      <c r="A700" s="9"/>
    </row>
    <row r="701" spans="1:1" ht="12.75">
      <c r="A701" s="9"/>
    </row>
    <row r="702" spans="1:1" ht="12.75">
      <c r="A702" s="9"/>
    </row>
    <row r="703" spans="1:1" ht="12.75">
      <c r="A703" s="9"/>
    </row>
    <row r="704" spans="1:1" ht="12.75">
      <c r="A704" s="9"/>
    </row>
    <row r="705" spans="1:1" ht="12.75">
      <c r="A705" s="9"/>
    </row>
    <row r="706" spans="1:1" ht="12.75">
      <c r="A706" s="9"/>
    </row>
    <row r="707" spans="1:1" ht="12.75">
      <c r="A707" s="9"/>
    </row>
    <row r="708" spans="1:1" ht="12.75">
      <c r="A708" s="9"/>
    </row>
    <row r="709" spans="1:1" ht="12.75">
      <c r="A709" s="9"/>
    </row>
    <row r="710" spans="1:1" ht="12.75">
      <c r="A710" s="9"/>
    </row>
    <row r="711" spans="1:1" ht="12.75">
      <c r="A711" s="9"/>
    </row>
    <row r="712" spans="1:1" ht="12.75">
      <c r="A712" s="9"/>
    </row>
    <row r="713" spans="1:1" ht="12.75">
      <c r="A713" s="9"/>
    </row>
    <row r="714" spans="1:1" ht="12.75">
      <c r="A714" s="9"/>
    </row>
    <row r="715" spans="1:1" ht="12.75">
      <c r="A715" s="9"/>
    </row>
    <row r="716" spans="1:1" ht="12.75">
      <c r="A716" s="9"/>
    </row>
    <row r="717" spans="1:1" ht="12.75">
      <c r="A717" s="9"/>
    </row>
    <row r="718" spans="1:1" ht="12.75">
      <c r="A718" s="9"/>
    </row>
    <row r="719" spans="1:1" ht="12.75">
      <c r="A719" s="9"/>
    </row>
    <row r="720" spans="1:1" ht="12.75">
      <c r="A720" s="9"/>
    </row>
    <row r="721" spans="1:1" ht="12.75">
      <c r="A721" s="9"/>
    </row>
    <row r="722" spans="1:1" ht="12.75">
      <c r="A722" s="9"/>
    </row>
    <row r="723" spans="1:1" ht="12.75">
      <c r="A723" s="9"/>
    </row>
    <row r="724" spans="1:1" ht="12.75">
      <c r="A724" s="9"/>
    </row>
    <row r="725" spans="1:1" ht="12.75">
      <c r="A725" s="9"/>
    </row>
    <row r="726" spans="1:1" ht="12.75">
      <c r="A726" s="9"/>
    </row>
    <row r="727" spans="1:1" ht="12.75">
      <c r="A727" s="9"/>
    </row>
    <row r="728" spans="1:1" ht="12.75">
      <c r="A728" s="9"/>
    </row>
    <row r="729" spans="1:1" ht="12.75">
      <c r="A729" s="9"/>
    </row>
    <row r="730" spans="1:1" ht="12.75">
      <c r="A730" s="9"/>
    </row>
    <row r="731" spans="1:1" ht="12.75">
      <c r="A731" s="9"/>
    </row>
    <row r="732" spans="1:1" ht="12.75">
      <c r="A732" s="9"/>
    </row>
    <row r="733" spans="1:1" ht="12.75">
      <c r="A733" s="9"/>
    </row>
    <row r="734" spans="1:1" ht="12.75">
      <c r="A734" s="9"/>
    </row>
    <row r="735" spans="1:1" ht="12.75">
      <c r="A735" s="9"/>
    </row>
    <row r="736" spans="1:1" ht="12.75">
      <c r="A736" s="9"/>
    </row>
    <row r="737" spans="1:1" ht="12.75">
      <c r="A737" s="9"/>
    </row>
    <row r="738" spans="1:1" ht="12.75">
      <c r="A738" s="9"/>
    </row>
    <row r="739" spans="1:1" ht="12.75">
      <c r="A739" s="9"/>
    </row>
    <row r="740" spans="1:1" ht="12.75">
      <c r="A740" s="9"/>
    </row>
    <row r="741" spans="1:1" ht="12.75">
      <c r="A741" s="9"/>
    </row>
    <row r="742" spans="1:1" ht="12.75">
      <c r="A742" s="9"/>
    </row>
    <row r="743" spans="1:1" ht="12.75">
      <c r="A743" s="9"/>
    </row>
    <row r="744" spans="1:1" ht="12.75">
      <c r="A744" s="9"/>
    </row>
    <row r="745" spans="1:1" ht="12.75">
      <c r="A745" s="9"/>
    </row>
    <row r="746" spans="1:1" ht="12.75">
      <c r="A746" s="9"/>
    </row>
    <row r="747" spans="1:1" ht="12.75">
      <c r="A747" s="9"/>
    </row>
    <row r="748" spans="1:1" ht="12.75">
      <c r="A748" s="9"/>
    </row>
    <row r="749" spans="1:1" ht="12.75">
      <c r="A749" s="9"/>
    </row>
    <row r="750" spans="1:1" ht="12.75">
      <c r="A750" s="9"/>
    </row>
    <row r="751" spans="1:1" ht="12.75">
      <c r="A751" s="9"/>
    </row>
    <row r="752" spans="1:1" ht="12.75">
      <c r="A752" s="9"/>
    </row>
    <row r="753" spans="1:1" ht="12.75">
      <c r="A753" s="9"/>
    </row>
    <row r="754" spans="1:1" ht="12.75">
      <c r="A754" s="9"/>
    </row>
    <row r="755" spans="1:1" ht="12.75">
      <c r="A755" s="9"/>
    </row>
    <row r="756" spans="1:1" ht="12.75">
      <c r="A756" s="9"/>
    </row>
    <row r="757" spans="1:1" ht="12.75">
      <c r="A757" s="9"/>
    </row>
    <row r="758" spans="1:1" ht="12.75">
      <c r="A758" s="9"/>
    </row>
    <row r="759" spans="1:1" ht="12.75">
      <c r="A759" s="9"/>
    </row>
    <row r="760" spans="1:1" ht="12.75">
      <c r="A760" s="9"/>
    </row>
    <row r="761" spans="1:1" ht="12.75">
      <c r="A761" s="9"/>
    </row>
    <row r="762" spans="1:1" ht="12.75">
      <c r="A762" s="9"/>
    </row>
    <row r="763" spans="1:1" ht="12.75">
      <c r="A763" s="9"/>
    </row>
    <row r="764" spans="1:1" ht="12.75">
      <c r="A764" s="9"/>
    </row>
    <row r="765" spans="1:1" ht="12.75">
      <c r="A765" s="9"/>
    </row>
    <row r="766" spans="1:1" ht="12.75">
      <c r="A766" s="9"/>
    </row>
    <row r="767" spans="1:1" ht="12.75">
      <c r="A767" s="9"/>
    </row>
    <row r="768" spans="1:1" ht="12.75">
      <c r="A768" s="9"/>
    </row>
    <row r="769" spans="1:1" ht="12.75">
      <c r="A769" s="9"/>
    </row>
    <row r="770" spans="1:1" ht="12.75">
      <c r="A770" s="9"/>
    </row>
    <row r="771" spans="1:1" ht="12.75">
      <c r="A771" s="9"/>
    </row>
    <row r="772" spans="1:1" ht="12.75">
      <c r="A772" s="9"/>
    </row>
    <row r="773" spans="1:1" ht="12.75">
      <c r="A773" s="9"/>
    </row>
    <row r="774" spans="1:1" ht="12.75">
      <c r="A774" s="9"/>
    </row>
    <row r="775" spans="1:1" ht="12.75">
      <c r="A775" s="9"/>
    </row>
    <row r="776" spans="1:1" ht="12.75">
      <c r="A776" s="9"/>
    </row>
    <row r="777" spans="1:1" ht="12.75">
      <c r="A777" s="9"/>
    </row>
    <row r="778" spans="1:1" ht="12.75">
      <c r="A778" s="9"/>
    </row>
    <row r="779" spans="1:1" ht="12.75">
      <c r="A779" s="9"/>
    </row>
    <row r="780" spans="1:1" ht="12.75">
      <c r="A780" s="9"/>
    </row>
    <row r="781" spans="1:1" ht="12.75">
      <c r="A781" s="9"/>
    </row>
    <row r="782" spans="1:1" ht="12.75">
      <c r="A782" s="9"/>
    </row>
    <row r="783" spans="1:1" ht="12.75">
      <c r="A783" s="9"/>
    </row>
    <row r="784" spans="1:1" ht="12.75">
      <c r="A784" s="9"/>
    </row>
    <row r="785" spans="1:1" ht="12.75">
      <c r="A785" s="9"/>
    </row>
    <row r="786" spans="1:1" ht="12.75">
      <c r="A786" s="9"/>
    </row>
    <row r="787" spans="1:1" ht="12.75">
      <c r="A787" s="9"/>
    </row>
    <row r="788" spans="1:1" ht="12.75">
      <c r="A788" s="9"/>
    </row>
    <row r="789" spans="1:1" ht="12.75">
      <c r="A789" s="9"/>
    </row>
    <row r="790" spans="1:1" ht="12.75">
      <c r="A790" s="9"/>
    </row>
    <row r="791" spans="1:1" ht="12.75">
      <c r="A791" s="9"/>
    </row>
    <row r="792" spans="1:1" ht="12.75">
      <c r="A792" s="9"/>
    </row>
    <row r="793" spans="1:1" ht="12.75">
      <c r="A793" s="9"/>
    </row>
    <row r="794" spans="1:1" ht="12.75">
      <c r="A794" s="9"/>
    </row>
    <row r="795" spans="1:1" ht="12.75">
      <c r="A795" s="9"/>
    </row>
    <row r="796" spans="1:1" ht="12.75">
      <c r="A796" s="9"/>
    </row>
    <row r="797" spans="1:1" ht="12.75">
      <c r="A797" s="9"/>
    </row>
    <row r="798" spans="1:1" ht="12.75">
      <c r="A798" s="9"/>
    </row>
    <row r="799" spans="1:1" ht="12.75">
      <c r="A799" s="9"/>
    </row>
    <row r="800" spans="1:1" ht="12.75">
      <c r="A800" s="9"/>
    </row>
    <row r="801" spans="1:1" ht="12.75">
      <c r="A801" s="9"/>
    </row>
    <row r="802" spans="1:1" ht="12.75">
      <c r="A802" s="9"/>
    </row>
    <row r="803" spans="1:1" ht="12.75">
      <c r="A803" s="9"/>
    </row>
    <row r="804" spans="1:1" ht="12.75">
      <c r="A804" s="9"/>
    </row>
    <row r="805" spans="1:1" ht="12.75">
      <c r="A805" s="9"/>
    </row>
    <row r="806" spans="1:1" ht="12.75">
      <c r="A806" s="9"/>
    </row>
    <row r="807" spans="1:1" ht="12.75">
      <c r="A807" s="9"/>
    </row>
    <row r="808" spans="1:1" ht="12.75">
      <c r="A808" s="9"/>
    </row>
    <row r="809" spans="1:1" ht="12.75">
      <c r="A809" s="9"/>
    </row>
    <row r="810" spans="1:1" ht="12.75">
      <c r="A810" s="9"/>
    </row>
    <row r="811" spans="1:1" ht="12.75">
      <c r="A811" s="9"/>
    </row>
    <row r="812" spans="1:1" ht="12.75">
      <c r="A812" s="9"/>
    </row>
    <row r="813" spans="1:1" ht="12.75">
      <c r="A813" s="9"/>
    </row>
    <row r="814" spans="1:1" ht="12.75">
      <c r="A814" s="9"/>
    </row>
    <row r="815" spans="1:1" ht="12.75">
      <c r="A815" s="9"/>
    </row>
    <row r="816" spans="1:1" ht="12.75">
      <c r="A816" s="9"/>
    </row>
    <row r="817" spans="1:1" ht="12.75">
      <c r="A817" s="9"/>
    </row>
    <row r="818" spans="1:1" ht="12.75">
      <c r="A818" s="9"/>
    </row>
    <row r="819" spans="1:1" ht="12.75">
      <c r="A819" s="9"/>
    </row>
    <row r="820" spans="1:1" ht="12.75">
      <c r="A820" s="9"/>
    </row>
    <row r="821" spans="1:1" ht="12.75">
      <c r="A821" s="9"/>
    </row>
    <row r="822" spans="1:1" ht="12.75">
      <c r="A822" s="9"/>
    </row>
    <row r="823" spans="1:1" ht="12.75">
      <c r="A823" s="9"/>
    </row>
    <row r="824" spans="1:1" ht="12.75">
      <c r="A824" s="9"/>
    </row>
    <row r="825" spans="1:1" ht="12.75">
      <c r="A825" s="9"/>
    </row>
    <row r="826" spans="1:1" ht="12.75">
      <c r="A826" s="9"/>
    </row>
    <row r="827" spans="1:1" ht="12.75">
      <c r="A827" s="9"/>
    </row>
    <row r="828" spans="1:1" ht="12.75">
      <c r="A828" s="9"/>
    </row>
    <row r="829" spans="1:1" ht="12.75">
      <c r="A829" s="9"/>
    </row>
    <row r="830" spans="1:1" ht="12.75">
      <c r="A830" s="9"/>
    </row>
    <row r="831" spans="1:1" ht="12.75">
      <c r="A831" s="9"/>
    </row>
    <row r="832" spans="1:1" ht="12.75">
      <c r="A832" s="9"/>
    </row>
    <row r="833" spans="1:1" ht="12.75">
      <c r="A833" s="9"/>
    </row>
    <row r="834" spans="1:1" ht="12.75">
      <c r="A834" s="9"/>
    </row>
    <row r="835" spans="1:1" ht="12.75">
      <c r="A835" s="9"/>
    </row>
    <row r="836" spans="1:1" ht="12.75">
      <c r="A836" s="9"/>
    </row>
    <row r="837" spans="1:1" ht="12.75">
      <c r="A837" s="9"/>
    </row>
    <row r="838" spans="1:1" ht="12.75">
      <c r="A838" s="9"/>
    </row>
    <row r="839" spans="1:1" ht="12.75">
      <c r="A839" s="9"/>
    </row>
    <row r="840" spans="1:1" ht="12.75">
      <c r="A840" s="9"/>
    </row>
    <row r="841" spans="1:1" ht="12.75">
      <c r="A841" s="9"/>
    </row>
    <row r="842" spans="1:1" ht="12.75">
      <c r="A842" s="9"/>
    </row>
    <row r="843" spans="1:1" ht="12.75">
      <c r="A843" s="9"/>
    </row>
    <row r="844" spans="1:1" ht="12.75">
      <c r="A844" s="9"/>
    </row>
    <row r="845" spans="1:1" ht="12.75">
      <c r="A845" s="9"/>
    </row>
    <row r="846" spans="1:1" ht="12.75">
      <c r="A846" s="9"/>
    </row>
    <row r="847" spans="1:1" ht="12.75">
      <c r="A847" s="9"/>
    </row>
    <row r="848" spans="1:1" ht="12.75">
      <c r="A848" s="9"/>
    </row>
    <row r="849" spans="1:1" ht="12.75">
      <c r="A849" s="9"/>
    </row>
    <row r="850" spans="1:1" ht="12.75">
      <c r="A850" s="9"/>
    </row>
    <row r="851" spans="1:1" ht="12.75">
      <c r="A851" s="9"/>
    </row>
    <row r="852" spans="1:1" ht="12.75">
      <c r="A852" s="9"/>
    </row>
    <row r="853" spans="1:1" ht="12.75">
      <c r="A853" s="9"/>
    </row>
    <row r="854" spans="1:1" ht="12.75">
      <c r="A854" s="9"/>
    </row>
    <row r="855" spans="1:1" ht="12.75">
      <c r="A855" s="9"/>
    </row>
    <row r="856" spans="1:1" ht="12.75">
      <c r="A856" s="9"/>
    </row>
    <row r="857" spans="1:1" ht="12.75">
      <c r="A857" s="9"/>
    </row>
    <row r="858" spans="1:1" ht="12.75">
      <c r="A858" s="9"/>
    </row>
    <row r="859" spans="1:1" ht="12.75">
      <c r="A859" s="9"/>
    </row>
    <row r="860" spans="1:1" ht="12.75">
      <c r="A860" s="9"/>
    </row>
    <row r="861" spans="1:1" ht="12.75">
      <c r="A861" s="9"/>
    </row>
    <row r="862" spans="1:1" ht="12.75">
      <c r="A862" s="9"/>
    </row>
    <row r="863" spans="1:1" ht="12.75">
      <c r="A863" s="9"/>
    </row>
    <row r="864" spans="1:1" ht="12.75">
      <c r="A864" s="9"/>
    </row>
    <row r="865" spans="1:1" ht="12.75">
      <c r="A865" s="9"/>
    </row>
    <row r="866" spans="1:1" ht="12.75">
      <c r="A866" s="9"/>
    </row>
    <row r="867" spans="1:1" ht="12.75">
      <c r="A867" s="9"/>
    </row>
    <row r="868" spans="1:1" ht="12.75">
      <c r="A868" s="9"/>
    </row>
    <row r="869" spans="1:1" ht="12.75">
      <c r="A869" s="9"/>
    </row>
    <row r="870" spans="1:1" ht="12.75">
      <c r="A870" s="9"/>
    </row>
    <row r="871" spans="1:1" ht="12.75">
      <c r="A871" s="9"/>
    </row>
    <row r="872" spans="1:1" ht="12.75">
      <c r="A872" s="9"/>
    </row>
    <row r="873" spans="1:1" ht="12.75">
      <c r="A873" s="9"/>
    </row>
    <row r="874" spans="1:1" ht="12.75">
      <c r="A874" s="9"/>
    </row>
    <row r="875" spans="1:1" ht="12.75">
      <c r="A875" s="9"/>
    </row>
    <row r="876" spans="1:1" ht="12.75">
      <c r="A876" s="9"/>
    </row>
    <row r="877" spans="1:1" ht="12.75">
      <c r="A877" s="9"/>
    </row>
    <row r="878" spans="1:1" ht="12.75">
      <c r="A878" s="9"/>
    </row>
    <row r="879" spans="1:1" ht="12.75">
      <c r="A879" s="9"/>
    </row>
    <row r="880" spans="1:1" ht="12.75">
      <c r="A880" s="9"/>
    </row>
    <row r="881" spans="1:1" ht="12.75">
      <c r="A881" s="9"/>
    </row>
    <row r="882" spans="1:1" ht="12.75">
      <c r="A882" s="9"/>
    </row>
    <row r="883" spans="1:1" ht="12.75">
      <c r="A883" s="9"/>
    </row>
    <row r="884" spans="1:1" ht="12.75">
      <c r="A884" s="9"/>
    </row>
    <row r="885" spans="1:1" ht="12.75">
      <c r="A885" s="9"/>
    </row>
    <row r="886" spans="1:1" ht="12.75">
      <c r="A886" s="9"/>
    </row>
    <row r="887" spans="1:1" ht="12.75">
      <c r="A887" s="9"/>
    </row>
    <row r="888" spans="1:1" ht="12.75">
      <c r="A888" s="9"/>
    </row>
    <row r="889" spans="1:1" ht="12.75">
      <c r="A889" s="9"/>
    </row>
    <row r="890" spans="1:1" ht="12.75">
      <c r="A890" s="9"/>
    </row>
    <row r="891" spans="1:1" ht="12.75">
      <c r="A891" s="9"/>
    </row>
    <row r="892" spans="1:1" ht="12.75">
      <c r="A892" s="9"/>
    </row>
    <row r="893" spans="1:1" ht="12.75">
      <c r="A893" s="9"/>
    </row>
    <row r="894" spans="1:1" ht="12.75">
      <c r="A894" s="9"/>
    </row>
    <row r="895" spans="1:1" ht="12.75">
      <c r="A895" s="9"/>
    </row>
    <row r="896" spans="1:1" ht="12.75">
      <c r="A896" s="9"/>
    </row>
    <row r="897" spans="1:1" ht="12.75">
      <c r="A897" s="9"/>
    </row>
    <row r="898" spans="1:1" ht="12.75">
      <c r="A898" s="9"/>
    </row>
    <row r="899" spans="1:1" ht="12.75">
      <c r="A899" s="9"/>
    </row>
    <row r="900" spans="1:1" ht="12.75">
      <c r="A900" s="9"/>
    </row>
    <row r="901" spans="1:1" ht="12.75">
      <c r="A901" s="9"/>
    </row>
    <row r="902" spans="1:1" ht="12.75">
      <c r="A902" s="9"/>
    </row>
    <row r="903" spans="1:1" ht="12.75">
      <c r="A903" s="9"/>
    </row>
    <row r="904" spans="1:1" ht="12.75">
      <c r="A904" s="9"/>
    </row>
    <row r="905" spans="1:1" ht="12.75">
      <c r="A905" s="9"/>
    </row>
    <row r="906" spans="1:1" ht="12.75">
      <c r="A906" s="9"/>
    </row>
    <row r="907" spans="1:1" ht="12.75">
      <c r="A907" s="9"/>
    </row>
    <row r="908" spans="1:1" ht="12.75">
      <c r="A908" s="9"/>
    </row>
    <row r="909" spans="1:1" ht="12.75">
      <c r="A909" s="9"/>
    </row>
    <row r="910" spans="1:1" ht="12.75">
      <c r="A910" s="9"/>
    </row>
    <row r="911" spans="1:1" ht="12.75">
      <c r="A911" s="9"/>
    </row>
    <row r="912" spans="1:1" ht="12.75">
      <c r="A912" s="9"/>
    </row>
    <row r="913" spans="1:1" ht="12.75">
      <c r="A913" s="9"/>
    </row>
    <row r="914" spans="1:1" ht="12.75">
      <c r="A914" s="9"/>
    </row>
    <row r="915" spans="1:1" ht="12.75">
      <c r="A915" s="9"/>
    </row>
    <row r="916" spans="1:1" ht="12.75">
      <c r="A916" s="9"/>
    </row>
    <row r="917" spans="1:1" ht="12.75">
      <c r="A917" s="9"/>
    </row>
    <row r="918" spans="1:1" ht="12.75">
      <c r="A918" s="9"/>
    </row>
    <row r="919" spans="1:1" ht="12.75">
      <c r="A919" s="9"/>
    </row>
    <row r="920" spans="1:1" ht="12.75">
      <c r="A920" s="9"/>
    </row>
    <row r="921" spans="1:1" ht="12.75">
      <c r="A921" s="9"/>
    </row>
    <row r="922" spans="1:1" ht="12.75">
      <c r="A922" s="9"/>
    </row>
    <row r="923" spans="1:1" ht="12.75">
      <c r="A923" s="9"/>
    </row>
    <row r="924" spans="1:1" ht="12.75">
      <c r="A924" s="9"/>
    </row>
    <row r="925" spans="1:1" ht="12.75">
      <c r="A925" s="9"/>
    </row>
    <row r="926" spans="1:1" ht="12.75">
      <c r="A926" s="9"/>
    </row>
    <row r="927" spans="1:1" ht="12.75">
      <c r="A927" s="9"/>
    </row>
    <row r="928" spans="1:1" ht="12.75">
      <c r="A928" s="9"/>
    </row>
    <row r="929" spans="1:1" ht="12.75">
      <c r="A929" s="9"/>
    </row>
    <row r="930" spans="1:1" ht="12.75">
      <c r="A930" s="9"/>
    </row>
    <row r="931" spans="1:1" ht="12.75">
      <c r="A931" s="9"/>
    </row>
    <row r="932" spans="1:1" ht="12.75">
      <c r="A932" s="9"/>
    </row>
    <row r="933" spans="1:1" ht="12.75">
      <c r="A933" s="9"/>
    </row>
    <row r="934" spans="1:1" ht="12.75">
      <c r="A934" s="9"/>
    </row>
    <row r="935" spans="1:1" ht="12.75">
      <c r="A935" s="9"/>
    </row>
    <row r="936" spans="1:1" ht="12.75">
      <c r="A936" s="9"/>
    </row>
    <row r="937" spans="1:1" ht="12.75">
      <c r="A937" s="9"/>
    </row>
    <row r="938" spans="1:1" ht="12.75">
      <c r="A938" s="9"/>
    </row>
    <row r="939" spans="1:1" ht="12.75">
      <c r="A939" s="9"/>
    </row>
    <row r="940" spans="1:1" ht="12.75">
      <c r="A940" s="9"/>
    </row>
    <row r="941" spans="1:1" ht="12.75">
      <c r="A941" s="9"/>
    </row>
    <row r="942" spans="1:1" ht="12.75">
      <c r="A942" s="9"/>
    </row>
    <row r="943" spans="1:1" ht="12.75">
      <c r="A943" s="9"/>
    </row>
    <row r="944" spans="1:1" ht="12.75">
      <c r="A944" s="9"/>
    </row>
    <row r="945" spans="1:1" ht="12.75">
      <c r="A945" s="9"/>
    </row>
    <row r="946" spans="1:1" ht="12.75">
      <c r="A946" s="9"/>
    </row>
    <row r="947" spans="1:1" ht="12.75">
      <c r="A947" s="9"/>
    </row>
    <row r="948" spans="1:1" ht="12.75">
      <c r="A948" s="9"/>
    </row>
    <row r="949" spans="1:1" ht="12.75">
      <c r="A949" s="9"/>
    </row>
    <row r="950" spans="1:1" ht="12.75">
      <c r="A950" s="9"/>
    </row>
    <row r="951" spans="1:1" ht="12.75">
      <c r="A951" s="9"/>
    </row>
    <row r="952" spans="1:1" ht="12.75">
      <c r="A952" s="9"/>
    </row>
    <row r="953" spans="1:1" ht="12.75">
      <c r="A953" s="9"/>
    </row>
    <row r="954" spans="1:1" ht="12.75">
      <c r="A954" s="9"/>
    </row>
    <row r="955" spans="1:1" ht="12.75">
      <c r="A955" s="9"/>
    </row>
    <row r="956" spans="1:1" ht="12.75">
      <c r="A956" s="9"/>
    </row>
    <row r="957" spans="1:1" ht="12.75">
      <c r="A957" s="9"/>
    </row>
    <row r="958" spans="1:1" ht="12.75">
      <c r="A958" s="9"/>
    </row>
    <row r="959" spans="1:1" ht="12.75">
      <c r="A959" s="9"/>
    </row>
    <row r="960" spans="1:1" ht="12.75">
      <c r="A960" s="9"/>
    </row>
    <row r="961" spans="1:1" ht="12.75">
      <c r="A961" s="9"/>
    </row>
    <row r="962" spans="1:1" ht="12.75">
      <c r="A962" s="9"/>
    </row>
    <row r="963" spans="1:1" ht="12.75">
      <c r="A963" s="9"/>
    </row>
    <row r="964" spans="1:1" ht="12.75">
      <c r="A964" s="9"/>
    </row>
    <row r="965" spans="1:1" ht="12.75">
      <c r="A965" s="9"/>
    </row>
    <row r="966" spans="1:1" ht="12.75">
      <c r="A966" s="9"/>
    </row>
    <row r="967" spans="1:1" ht="12.75">
      <c r="A967" s="9"/>
    </row>
    <row r="968" spans="1:1" ht="12.75">
      <c r="A968" s="9"/>
    </row>
    <row r="969" spans="1:1" ht="12.75">
      <c r="A969" s="9"/>
    </row>
    <row r="970" spans="1:1" ht="12.75">
      <c r="A970" s="9"/>
    </row>
    <row r="971" spans="1:1" ht="12.75">
      <c r="A971" s="9"/>
    </row>
    <row r="972" spans="1:1" ht="12.75">
      <c r="A972" s="9"/>
    </row>
    <row r="973" spans="1:1" ht="12.75">
      <c r="A973" s="9"/>
    </row>
    <row r="974" spans="1:1" ht="12.75">
      <c r="A974" s="9"/>
    </row>
    <row r="975" spans="1:1" ht="12.75">
      <c r="A975" s="9"/>
    </row>
    <row r="976" spans="1:1" ht="12.75">
      <c r="A976" s="9"/>
    </row>
    <row r="977" spans="1:1" ht="12.75">
      <c r="A977" s="9"/>
    </row>
    <row r="978" spans="1:1" ht="12.75">
      <c r="A978" s="9"/>
    </row>
    <row r="979" spans="1:1" ht="12.75">
      <c r="A979" s="9"/>
    </row>
    <row r="980" spans="1:1" ht="12.75">
      <c r="A980" s="9"/>
    </row>
    <row r="981" spans="1:1" ht="12.75">
      <c r="A981" s="9"/>
    </row>
    <row r="982" spans="1:1" ht="12.75">
      <c r="A982" s="9"/>
    </row>
    <row r="983" spans="1:1" ht="12.75">
      <c r="A983" s="9"/>
    </row>
    <row r="984" spans="1:1" ht="12.75">
      <c r="A984" s="9"/>
    </row>
    <row r="985" spans="1:1" ht="12.75">
      <c r="A985" s="9"/>
    </row>
    <row r="986" spans="1:1" ht="12.75">
      <c r="A986" s="9"/>
    </row>
    <row r="987" spans="1:1" ht="12.75">
      <c r="A987" s="9"/>
    </row>
    <row r="988" spans="1:1" ht="12.75">
      <c r="A988" s="9"/>
    </row>
    <row r="989" spans="1:1" ht="12.75">
      <c r="A989" s="9"/>
    </row>
    <row r="990" spans="1:1" ht="12.75">
      <c r="A990" s="9"/>
    </row>
    <row r="991" spans="1:1" ht="12.75">
      <c r="A991" s="9"/>
    </row>
    <row r="992" spans="1:1" ht="12.75">
      <c r="A992" s="9"/>
    </row>
    <row r="993" spans="1:1" ht="12.75">
      <c r="A993" s="9"/>
    </row>
    <row r="994" spans="1:1" ht="12.75">
      <c r="A994" s="9"/>
    </row>
    <row r="995" spans="1:1" ht="12.75">
      <c r="A995" s="9"/>
    </row>
    <row r="996" spans="1:1" ht="12.75">
      <c r="A996" s="9"/>
    </row>
    <row r="997" spans="1:1" ht="12.75">
      <c r="A997" s="9"/>
    </row>
    <row r="998" spans="1:1" ht="12.75">
      <c r="A998" s="9"/>
    </row>
    <row r="999" spans="1:1" ht="12.75">
      <c r="A999" s="9"/>
    </row>
    <row r="1000" spans="1:1" ht="12.75">
      <c r="A1000" s="9"/>
    </row>
    <row r="1001" spans="1:1" ht="12.75">
      <c r="A1001" s="9"/>
    </row>
  </sheetData>
  <customSheetViews>
    <customSheetView guid="{E1D91F78-0D13-4A44-AB1F-A8700F59FF6A}">
      <selection activeCell="A25" sqref="A25"/>
      <pageMargins left="0.7" right="0.7" top="0.75" bottom="0.75" header="0.3" footer="0.3"/>
      <pageSetup orientation="portrait" horizontalDpi="4294967292" verticalDpi="4294967292"/>
    </customSheetView>
  </customSheetViews>
  <hyperlinks>
    <hyperlink ref="A8" r:id="rId1"/>
  </hyperlinks>
  <pageMargins left="0.7" right="0.7" top="0.75" bottom="0.75" header="0.3" footer="0.3"/>
  <pageSetup orientation="portrait" horizontalDpi="4294967292" verticalDpi="429496729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5" workbookViewId="0">
      <selection activeCell="M85" sqref="M85"/>
    </sheetView>
  </sheetViews>
  <sheetFormatPr baseColWidth="10" defaultColWidth="10.75" defaultRowHeight="12.75"/>
  <cols>
    <col min="1" max="16384" width="10.75" style="15"/>
  </cols>
  <sheetData/>
  <customSheetViews>
    <customSheetView guid="{E1D91F78-0D13-4A44-AB1F-A8700F59FF6A}" topLeftCell="A76">
      <selection activeCell="L6" sqref="L6"/>
      <pageMargins left="0.75" right="0.75" top="1" bottom="1" header="0.5" footer="0.5"/>
    </customSheetView>
  </customSheetViews>
  <pageMargins left="0.75" right="0.75" top="1" bottom="1" header="0.5" footer="0.5"/>
  <drawing r:id="rId1"/>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70"/>
  <sheetViews>
    <sheetView workbookViewId="0">
      <selection activeCell="E6" sqref="E6"/>
    </sheetView>
  </sheetViews>
  <sheetFormatPr baseColWidth="10" defaultRowHeight="12.75"/>
  <cols>
    <col min="1" max="2" width="12" style="70" bestFit="1" customWidth="1"/>
    <col min="3" max="3" width="14.75" style="70" bestFit="1" customWidth="1"/>
    <col min="4" max="4" width="11" style="70"/>
    <col min="5" max="5" width="16.875" style="70" bestFit="1" customWidth="1"/>
    <col min="6" max="16384" width="11" style="70"/>
  </cols>
  <sheetData>
    <row r="2" spans="1:6">
      <c r="A2" s="72" t="s">
        <v>94</v>
      </c>
      <c r="B2" s="72" t="s">
        <v>95</v>
      </c>
      <c r="C2" s="72" t="s">
        <v>96</v>
      </c>
    </row>
    <row r="3" spans="1:6">
      <c r="A3" s="71">
        <v>24.9</v>
      </c>
      <c r="B3" s="71">
        <v>24.894569286359253</v>
      </c>
      <c r="C3" s="71">
        <f>+A3-B3</f>
        <v>5.4307136407452106E-3</v>
      </c>
      <c r="E3" s="72" t="s">
        <v>97</v>
      </c>
      <c r="F3" s="71">
        <f>+_xlfn.STDEV.S(C3:C70)</f>
        <v>5.2617035128121693E-2</v>
      </c>
    </row>
    <row r="4" spans="1:6">
      <c r="A4" s="71">
        <v>9.1999999999999993</v>
      </c>
      <c r="B4" s="71">
        <v>9.2654025430815281</v>
      </c>
      <c r="C4" s="71">
        <f t="shared" ref="C4:C67" si="0">+A4-B4</f>
        <v>-6.5402543081528819E-2</v>
      </c>
    </row>
    <row r="5" spans="1:6">
      <c r="A5" s="71">
        <v>11</v>
      </c>
      <c r="B5" s="71">
        <v>11.042217813025314</v>
      </c>
      <c r="C5" s="71">
        <f t="shared" si="0"/>
        <v>-4.2217813025313689E-2</v>
      </c>
    </row>
    <row r="6" spans="1:6">
      <c r="A6" s="71">
        <v>11.7</v>
      </c>
      <c r="B6" s="71">
        <v>11.725612402392388</v>
      </c>
      <c r="C6" s="71">
        <f t="shared" si="0"/>
        <v>-2.5612402392388489E-2</v>
      </c>
    </row>
    <row r="7" spans="1:6">
      <c r="A7" s="71">
        <v>23.3</v>
      </c>
      <c r="B7" s="71">
        <v>23.294618963392406</v>
      </c>
      <c r="C7" s="71">
        <f t="shared" si="0"/>
        <v>5.3810366075950355E-3</v>
      </c>
    </row>
    <row r="8" spans="1:6">
      <c r="A8" s="71">
        <v>8.6999999999999993</v>
      </c>
      <c r="B8" s="71">
        <v>8.727224699880038</v>
      </c>
      <c r="C8" s="71">
        <f t="shared" si="0"/>
        <v>-2.7224699880038727E-2</v>
      </c>
    </row>
    <row r="9" spans="1:6">
      <c r="A9" s="71">
        <v>11.2</v>
      </c>
      <c r="B9" s="71">
        <v>11.219512245985966</v>
      </c>
      <c r="C9" s="71">
        <f t="shared" si="0"/>
        <v>-1.9512245985966459E-2</v>
      </c>
    </row>
    <row r="10" spans="1:6">
      <c r="A10" s="71">
        <v>42.5</v>
      </c>
      <c r="B10" s="71">
        <v>42.544214238715817</v>
      </c>
      <c r="C10" s="71">
        <f t="shared" si="0"/>
        <v>-4.4214238715817089E-2</v>
      </c>
    </row>
    <row r="11" spans="1:6">
      <c r="A11" s="71">
        <v>11.5</v>
      </c>
      <c r="B11" s="71">
        <v>11.476712131810874</v>
      </c>
      <c r="C11" s="71">
        <f t="shared" si="0"/>
        <v>2.328786818912576E-2</v>
      </c>
    </row>
    <row r="12" spans="1:6">
      <c r="A12" s="71">
        <v>18</v>
      </c>
      <c r="B12" s="71">
        <v>18.036091731987536</v>
      </c>
      <c r="C12" s="71">
        <f t="shared" si="0"/>
        <v>-3.6091731987536235E-2</v>
      </c>
    </row>
    <row r="13" spans="1:6">
      <c r="A13" s="71">
        <v>10.5</v>
      </c>
      <c r="B13" s="71">
        <v>10.491659688122752</v>
      </c>
      <c r="C13" s="71">
        <f t="shared" si="0"/>
        <v>8.3403118772480411E-3</v>
      </c>
    </row>
    <row r="14" spans="1:6">
      <c r="A14" s="71">
        <v>12.6</v>
      </c>
      <c r="B14" s="71">
        <v>12.634265949363728</v>
      </c>
      <c r="C14" s="71">
        <f t="shared" si="0"/>
        <v>-3.426594936372851E-2</v>
      </c>
    </row>
    <row r="15" spans="1:6">
      <c r="A15" s="71">
        <v>20</v>
      </c>
      <c r="B15" s="71">
        <v>20.01124454140243</v>
      </c>
      <c r="C15" s="71">
        <f t="shared" si="0"/>
        <v>-1.1244541402430031E-2</v>
      </c>
    </row>
    <row r="16" spans="1:6">
      <c r="A16" s="71">
        <v>78</v>
      </c>
      <c r="B16" s="71">
        <v>78.041891857727705</v>
      </c>
      <c r="C16" s="71">
        <f t="shared" si="0"/>
        <v>-4.1891857727705428E-2</v>
      </c>
    </row>
    <row r="17" spans="1:3">
      <c r="A17" s="71">
        <v>8.6</v>
      </c>
      <c r="B17" s="71">
        <v>8.6112039741412083</v>
      </c>
      <c r="C17" s="71">
        <f t="shared" si="0"/>
        <v>-1.1203974141208661E-2</v>
      </c>
    </row>
    <row r="18" spans="1:3">
      <c r="A18" s="71">
        <v>25.2</v>
      </c>
      <c r="B18" s="71">
        <v>25.183352914979871</v>
      </c>
      <c r="C18" s="71">
        <f t="shared" si="0"/>
        <v>1.6647085020128571E-2</v>
      </c>
    </row>
    <row r="19" spans="1:3">
      <c r="A19" s="71">
        <v>13.5</v>
      </c>
      <c r="B19" s="71">
        <v>13.592899513315556</v>
      </c>
      <c r="C19" s="71">
        <f t="shared" si="0"/>
        <v>-9.2899513315556348E-2</v>
      </c>
    </row>
    <row r="20" spans="1:3">
      <c r="A20" s="71">
        <v>12</v>
      </c>
      <c r="B20" s="71">
        <v>12.007715305067851</v>
      </c>
      <c r="C20" s="71">
        <f t="shared" si="0"/>
        <v>-7.7153050678511192E-3</v>
      </c>
    </row>
    <row r="21" spans="1:3">
      <c r="A21" s="71">
        <v>21.4</v>
      </c>
      <c r="B21" s="71">
        <v>21.457329926110923</v>
      </c>
      <c r="C21" s="71">
        <f t="shared" si="0"/>
        <v>-5.7329926110924134E-2</v>
      </c>
    </row>
    <row r="22" spans="1:3">
      <c r="A22" s="71">
        <v>24.4</v>
      </c>
      <c r="B22" s="71">
        <v>24.413477706375257</v>
      </c>
      <c r="C22" s="71">
        <f t="shared" si="0"/>
        <v>-1.3477706375258691E-2</v>
      </c>
    </row>
    <row r="23" spans="1:3">
      <c r="A23" s="71">
        <v>9</v>
      </c>
      <c r="B23" s="71">
        <v>9.076335968154865</v>
      </c>
      <c r="C23" s="71">
        <f t="shared" si="0"/>
        <v>-7.6335968154864986E-2</v>
      </c>
    </row>
    <row r="24" spans="1:3">
      <c r="A24" s="71">
        <v>14.6</v>
      </c>
      <c r="B24" s="71">
        <v>14.647763206617972</v>
      </c>
      <c r="C24" s="71">
        <f t="shared" si="0"/>
        <v>-4.7763206617972287E-2</v>
      </c>
    </row>
    <row r="25" spans="1:3">
      <c r="A25" s="71">
        <v>29.5</v>
      </c>
      <c r="B25" s="71">
        <v>29.485107023288208</v>
      </c>
      <c r="C25" s="71">
        <f t="shared" si="0"/>
        <v>1.4892976711792016E-2</v>
      </c>
    </row>
    <row r="26" spans="1:3">
      <c r="A26" s="71">
        <v>13.2</v>
      </c>
      <c r="B26" s="71">
        <v>13.128242996677047</v>
      </c>
      <c r="C26" s="71">
        <f t="shared" si="0"/>
        <v>7.1757003322952428E-2</v>
      </c>
    </row>
    <row r="27" spans="1:3">
      <c r="A27" s="71">
        <v>23.5</v>
      </c>
      <c r="B27" s="71">
        <v>23.515771652910075</v>
      </c>
      <c r="C27" s="71">
        <f t="shared" si="0"/>
        <v>-1.5771652910075318E-2</v>
      </c>
    </row>
    <row r="28" spans="1:3">
      <c r="A28" s="71">
        <v>11</v>
      </c>
      <c r="B28" s="71">
        <v>11.009055937477042</v>
      </c>
      <c r="C28" s="71">
        <f t="shared" si="0"/>
        <v>-9.0559374770418088E-3</v>
      </c>
    </row>
    <row r="29" spans="1:3">
      <c r="A29" s="71">
        <v>17.399999999999999</v>
      </c>
      <c r="B29" s="71">
        <v>17.408644188601006</v>
      </c>
      <c r="C29" s="71">
        <f t="shared" si="0"/>
        <v>-8.64418860100713E-3</v>
      </c>
    </row>
    <row r="30" spans="1:3">
      <c r="A30" s="71">
        <v>23.8</v>
      </c>
      <c r="B30" s="71">
        <v>23.829911893973783</v>
      </c>
      <c r="C30" s="71">
        <f t="shared" si="0"/>
        <v>-2.9911893973782355E-2</v>
      </c>
    </row>
    <row r="31" spans="1:3">
      <c r="A31" s="71">
        <v>10</v>
      </c>
      <c r="B31" s="71">
        <v>10.055976326573553</v>
      </c>
      <c r="C31" s="71">
        <f t="shared" si="0"/>
        <v>-5.5976326573553337E-2</v>
      </c>
    </row>
    <row r="32" spans="1:3">
      <c r="A32" s="71">
        <v>8.1999999999999993</v>
      </c>
      <c r="B32" s="71">
        <v>8.1964812670769653</v>
      </c>
      <c r="C32" s="71">
        <f t="shared" si="0"/>
        <v>3.5187329230339515E-3</v>
      </c>
    </row>
    <row r="33" spans="1:3">
      <c r="A33" s="71">
        <v>7.7</v>
      </c>
      <c r="B33" s="71">
        <v>7.6366631672153424</v>
      </c>
      <c r="C33" s="71">
        <f t="shared" si="0"/>
        <v>6.3336832784657737E-2</v>
      </c>
    </row>
    <row r="34" spans="1:3">
      <c r="A34" s="71">
        <v>28</v>
      </c>
      <c r="B34" s="71">
        <v>27.936397054510739</v>
      </c>
      <c r="C34" s="71">
        <f t="shared" si="0"/>
        <v>6.3602945489261487E-2</v>
      </c>
    </row>
    <row r="35" spans="1:3">
      <c r="A35" s="71">
        <v>10</v>
      </c>
      <c r="B35" s="71">
        <v>9.9162802705988469</v>
      </c>
      <c r="C35" s="71">
        <f t="shared" si="0"/>
        <v>8.3719729401153131E-2</v>
      </c>
    </row>
    <row r="36" spans="1:3">
      <c r="A36" s="71">
        <v>10.199999999999999</v>
      </c>
      <c r="B36" s="71">
        <v>10.250865564961675</v>
      </c>
      <c r="C36" s="71">
        <f t="shared" si="0"/>
        <v>-5.0865564961675602E-2</v>
      </c>
    </row>
    <row r="37" spans="1:3">
      <c r="A37" s="71">
        <v>8.5</v>
      </c>
      <c r="B37" s="71">
        <v>8.4962370344450839</v>
      </c>
      <c r="C37" s="71">
        <f t="shared" si="0"/>
        <v>3.7629655549160645E-3</v>
      </c>
    </row>
    <row r="38" spans="1:3">
      <c r="A38" s="71">
        <v>16</v>
      </c>
      <c r="B38" s="71">
        <v>15.98018162729495</v>
      </c>
      <c r="C38" s="71">
        <f t="shared" si="0"/>
        <v>1.9818372705049825E-2</v>
      </c>
    </row>
    <row r="39" spans="1:3">
      <c r="A39" s="71">
        <v>27</v>
      </c>
      <c r="B39" s="71">
        <v>26.940597511544109</v>
      </c>
      <c r="C39" s="71">
        <f t="shared" si="0"/>
        <v>5.9402488455891245E-2</v>
      </c>
    </row>
    <row r="40" spans="1:3">
      <c r="A40" s="71">
        <v>22.6</v>
      </c>
      <c r="B40" s="71">
        <v>22.502550770984701</v>
      </c>
      <c r="C40" s="71">
        <f t="shared" si="0"/>
        <v>9.7449229015300176E-2</v>
      </c>
    </row>
    <row r="41" spans="1:3">
      <c r="A41" s="71">
        <v>11.4</v>
      </c>
      <c r="B41" s="71">
        <v>11.371090151410876</v>
      </c>
      <c r="C41" s="71">
        <f t="shared" si="0"/>
        <v>2.890984858912482E-2</v>
      </c>
    </row>
    <row r="42" spans="1:3">
      <c r="A42" s="71">
        <v>35.799999999999997</v>
      </c>
      <c r="B42" s="71">
        <v>35.753144592660163</v>
      </c>
      <c r="C42" s="71">
        <f t="shared" si="0"/>
        <v>4.6855407339833732E-2</v>
      </c>
    </row>
    <row r="43" spans="1:3">
      <c r="A43" s="71">
        <v>11.5</v>
      </c>
      <c r="B43" s="71">
        <v>11.509302704830331</v>
      </c>
      <c r="C43" s="71">
        <f t="shared" si="0"/>
        <v>-9.3027048303309101E-3</v>
      </c>
    </row>
    <row r="44" spans="1:3">
      <c r="A44" s="71">
        <v>8.5</v>
      </c>
      <c r="B44" s="71">
        <v>8.4003201723553751</v>
      </c>
      <c r="C44" s="71">
        <f t="shared" si="0"/>
        <v>9.9679827644624908E-2</v>
      </c>
    </row>
    <row r="45" spans="1:3">
      <c r="A45" s="71">
        <v>21</v>
      </c>
      <c r="B45" s="71">
        <v>20.998963751702497</v>
      </c>
      <c r="C45" s="71">
        <f t="shared" si="0"/>
        <v>1.0362482975025955E-3</v>
      </c>
    </row>
    <row r="46" spans="1:3">
      <c r="A46" s="71">
        <v>27.9</v>
      </c>
      <c r="B46" s="71">
        <v>27.827582502816316</v>
      </c>
      <c r="C46" s="71">
        <f t="shared" si="0"/>
        <v>7.24174971836824E-2</v>
      </c>
    </row>
    <row r="47" spans="1:3">
      <c r="A47" s="71">
        <v>11.5</v>
      </c>
      <c r="B47" s="71">
        <v>11.530832179394315</v>
      </c>
      <c r="C47" s="71">
        <f t="shared" si="0"/>
        <v>-3.0832179394314707E-2</v>
      </c>
    </row>
    <row r="48" spans="1:3">
      <c r="A48" s="71">
        <v>8.3000000000000007</v>
      </c>
      <c r="B48" s="71">
        <v>8.2188957836283869</v>
      </c>
      <c r="C48" s="71">
        <f t="shared" si="0"/>
        <v>8.1104216371613802E-2</v>
      </c>
    </row>
    <row r="49" spans="1:3">
      <c r="A49" s="71">
        <v>18</v>
      </c>
      <c r="B49" s="71">
        <v>17.991609213769561</v>
      </c>
      <c r="C49" s="71">
        <f t="shared" si="0"/>
        <v>8.3907862304393177E-3</v>
      </c>
    </row>
    <row r="50" spans="1:3">
      <c r="A50" s="71">
        <v>8.6999999999999993</v>
      </c>
      <c r="B50" s="71">
        <v>8.7609408182513935</v>
      </c>
      <c r="C50" s="71">
        <f t="shared" si="0"/>
        <v>-6.0940818251394191E-2</v>
      </c>
    </row>
    <row r="51" spans="1:3">
      <c r="A51" s="71">
        <v>10.199999999999999</v>
      </c>
      <c r="B51" s="71">
        <v>10.234696141922168</v>
      </c>
      <c r="C51" s="71">
        <f t="shared" si="0"/>
        <v>-3.4696141922168522E-2</v>
      </c>
    </row>
    <row r="52" spans="1:3">
      <c r="A52" s="71">
        <v>7.8</v>
      </c>
      <c r="B52" s="71">
        <v>7.7656598350366037</v>
      </c>
      <c r="C52" s="71">
        <f t="shared" si="0"/>
        <v>3.4340164963396091E-2</v>
      </c>
    </row>
    <row r="53" spans="1:3">
      <c r="A53" s="71">
        <v>10</v>
      </c>
      <c r="B53" s="71">
        <v>10.034040876494103</v>
      </c>
      <c r="C53" s="71">
        <f t="shared" si="0"/>
        <v>-3.4040876494103145E-2</v>
      </c>
    </row>
    <row r="54" spans="1:3">
      <c r="A54" s="71">
        <v>9.6999999999999993</v>
      </c>
      <c r="B54" s="71">
        <v>9.6662877991902008</v>
      </c>
      <c r="C54" s="71">
        <f t="shared" si="0"/>
        <v>3.3712200809798532E-2</v>
      </c>
    </row>
    <row r="55" spans="1:3">
      <c r="A55" s="71">
        <v>8.1999999999999993</v>
      </c>
      <c r="B55" s="71">
        <v>8.1709988330218142</v>
      </c>
      <c r="C55" s="71">
        <f t="shared" si="0"/>
        <v>2.9001166978185111E-2</v>
      </c>
    </row>
    <row r="56" spans="1:3">
      <c r="A56" s="71">
        <v>23</v>
      </c>
      <c r="B56" s="71">
        <v>23.055996262362768</v>
      </c>
      <c r="C56" s="71">
        <f t="shared" si="0"/>
        <v>-5.5996262362768334E-2</v>
      </c>
    </row>
    <row r="57" spans="1:3">
      <c r="A57" s="71">
        <v>8.6999999999999993</v>
      </c>
      <c r="B57" s="71">
        <v>8.8289253218068566</v>
      </c>
      <c r="C57" s="71">
        <f t="shared" si="0"/>
        <v>-0.12892532180685734</v>
      </c>
    </row>
    <row r="58" spans="1:3">
      <c r="A58" s="71">
        <v>13.8</v>
      </c>
      <c r="B58" s="71">
        <v>13.816810213787837</v>
      </c>
      <c r="C58" s="71">
        <f t="shared" si="0"/>
        <v>-1.6810213787836759E-2</v>
      </c>
    </row>
    <row r="59" spans="1:3">
      <c r="A59" s="71">
        <v>18.899999999999999</v>
      </c>
      <c r="B59" s="71">
        <v>18.933185364150386</v>
      </c>
      <c r="C59" s="71">
        <f t="shared" si="0"/>
        <v>-3.3185364150387642E-2</v>
      </c>
    </row>
    <row r="60" spans="1:3">
      <c r="A60" s="71">
        <v>35.299999999999997</v>
      </c>
      <c r="B60" s="71">
        <v>35.33871301239575</v>
      </c>
      <c r="C60" s="71">
        <f t="shared" si="0"/>
        <v>-3.871301239575331E-2</v>
      </c>
    </row>
    <row r="61" spans="1:3">
      <c r="A61" s="71">
        <v>79.099999999999994</v>
      </c>
      <c r="B61" s="71">
        <v>79.165214034438961</v>
      </c>
      <c r="C61" s="71">
        <f t="shared" si="0"/>
        <v>-6.5214034438966451E-2</v>
      </c>
    </row>
    <row r="62" spans="1:3">
      <c r="A62" s="71">
        <v>18</v>
      </c>
      <c r="B62" s="71">
        <v>17.877597467407671</v>
      </c>
      <c r="C62" s="71">
        <f t="shared" si="0"/>
        <v>0.12240253259232858</v>
      </c>
    </row>
    <row r="63" spans="1:3">
      <c r="A63" s="71">
        <v>15.3</v>
      </c>
      <c r="B63" s="71">
        <v>15.277236679262225</v>
      </c>
      <c r="C63" s="71">
        <f t="shared" si="0"/>
        <v>2.2763320737775317E-2</v>
      </c>
    </row>
    <row r="64" spans="1:3">
      <c r="A64" s="71">
        <v>9.1999999999999993</v>
      </c>
      <c r="B64" s="71">
        <v>9.2241112185542686</v>
      </c>
      <c r="C64" s="71">
        <f t="shared" si="0"/>
        <v>-2.4111218554269342E-2</v>
      </c>
    </row>
    <row r="65" spans="1:3">
      <c r="A65" s="71">
        <v>13.5</v>
      </c>
      <c r="B65" s="71">
        <v>13.556564737720603</v>
      </c>
      <c r="C65" s="71">
        <f t="shared" si="0"/>
        <v>-5.6564737720602665E-2</v>
      </c>
    </row>
    <row r="66" spans="1:3">
      <c r="A66" s="71">
        <v>10</v>
      </c>
      <c r="B66" s="71">
        <v>9.9570331780195502</v>
      </c>
      <c r="C66" s="71">
        <f t="shared" si="0"/>
        <v>4.2966821980449765E-2</v>
      </c>
    </row>
    <row r="67" spans="1:3">
      <c r="A67" s="71">
        <v>20.5</v>
      </c>
      <c r="B67" s="71">
        <v>20.591552271859289</v>
      </c>
      <c r="C67" s="71">
        <f t="shared" si="0"/>
        <v>-9.1552271859288936E-2</v>
      </c>
    </row>
    <row r="68" spans="1:3">
      <c r="A68" s="71">
        <v>20.3</v>
      </c>
      <c r="B68" s="71">
        <v>20.292070297255027</v>
      </c>
      <c r="C68" s="71">
        <f t="shared" ref="C68:C70" si="1">+A68-B68</f>
        <v>7.9297027449740654E-3</v>
      </c>
    </row>
    <row r="69" spans="1:3">
      <c r="A69" s="71">
        <v>8.5</v>
      </c>
      <c r="B69" s="71">
        <v>8.6222261667438307</v>
      </c>
      <c r="C69" s="71">
        <f t="shared" si="1"/>
        <v>-0.12222616674383069</v>
      </c>
    </row>
    <row r="70" spans="1:3">
      <c r="A70" s="71">
        <v>14</v>
      </c>
      <c r="B70" s="71">
        <v>14.082642832928506</v>
      </c>
      <c r="C70" s="71">
        <f t="shared" si="1"/>
        <v>-8.2642832928506493E-2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006"/>
  <sheetViews>
    <sheetView topLeftCell="A41" workbookViewId="0">
      <selection activeCell="B15" sqref="B15:B62"/>
    </sheetView>
  </sheetViews>
  <sheetFormatPr baseColWidth="10" defaultColWidth="17.25" defaultRowHeight="15" customHeight="1"/>
  <cols>
    <col min="1" max="2" width="10.75" customWidth="1"/>
    <col min="3" max="3" width="11.75" customWidth="1"/>
    <col min="4" max="4" width="13.125" customWidth="1"/>
    <col min="5" max="5" width="12.125" customWidth="1"/>
    <col min="6" max="6" width="17.25" customWidth="1"/>
    <col min="7" max="7" width="12.875" customWidth="1"/>
    <col min="8" max="8" width="14.625" customWidth="1"/>
  </cols>
  <sheetData>
    <row r="1" spans="1:8" ht="15" customHeight="1">
      <c r="A1" s="1" t="s">
        <v>68</v>
      </c>
      <c r="B1" s="2"/>
      <c r="C1" s="2"/>
      <c r="D1" s="1"/>
    </row>
    <row r="2" spans="1:8" ht="15" customHeight="1">
      <c r="A2" s="1" t="s">
        <v>73</v>
      </c>
      <c r="B2" s="2"/>
      <c r="C2" s="2"/>
      <c r="D2" s="1"/>
    </row>
    <row r="3" spans="1:8" ht="15" customHeight="1">
      <c r="A3" s="1" t="s">
        <v>1</v>
      </c>
      <c r="B3" s="2"/>
      <c r="C3" s="2"/>
      <c r="D3" s="1"/>
    </row>
    <row r="5" spans="1:8" ht="15" customHeight="1">
      <c r="A5" s="4" t="s">
        <v>2</v>
      </c>
      <c r="B5" s="4" t="s">
        <v>51</v>
      </c>
      <c r="D5" s="1" t="s">
        <v>5</v>
      </c>
    </row>
    <row r="6" spans="1:8" ht="15" customHeight="1">
      <c r="A6" s="1" t="s">
        <v>6</v>
      </c>
    </row>
    <row r="7" spans="1:8" ht="15" customHeight="1">
      <c r="A7" s="1" t="s">
        <v>7</v>
      </c>
    </row>
    <row r="8" spans="1:8" ht="15" customHeight="1">
      <c r="A8" s="1" t="s">
        <v>8</v>
      </c>
      <c r="B8" s="18">
        <v>-0.46212999999999999</v>
      </c>
      <c r="C8" s="18"/>
    </row>
    <row r="9" spans="1:8" ht="15" customHeight="1">
      <c r="A9" s="1" t="s">
        <v>10</v>
      </c>
      <c r="B9" s="14">
        <v>1.6587400000000001</v>
      </c>
      <c r="C9" s="14"/>
    </row>
    <row r="10" spans="1:8" ht="15" customHeight="1">
      <c r="A10" s="8" t="s">
        <v>11</v>
      </c>
      <c r="B10" s="36">
        <f>G63/46</f>
        <v>0.21372090423425313</v>
      </c>
      <c r="C10" s="36"/>
      <c r="D10" s="1" t="s">
        <v>12</v>
      </c>
    </row>
    <row r="11" spans="1:8" ht="15" customHeight="1">
      <c r="A11" s="1" t="s">
        <v>13</v>
      </c>
      <c r="B11" s="37">
        <f>E63</f>
        <v>3.7016390611369698</v>
      </c>
      <c r="C11" s="10"/>
    </row>
    <row r="12" spans="1:8" ht="15" customHeight="1">
      <c r="A12" s="1" t="s">
        <v>16</v>
      </c>
      <c r="B12" s="37">
        <f>H63</f>
        <v>80.276787421126926</v>
      </c>
      <c r="C12" s="23"/>
      <c r="D12" s="1" t="s">
        <v>16</v>
      </c>
    </row>
    <row r="13" spans="1:8" ht="15" customHeight="1">
      <c r="A13" s="54" t="s">
        <v>84</v>
      </c>
      <c r="B13" s="55" t="s">
        <v>85</v>
      </c>
      <c r="C13" s="55" t="s">
        <v>86</v>
      </c>
      <c r="D13" s="54" t="s">
        <v>87</v>
      </c>
      <c r="E13" s="54" t="s">
        <v>90</v>
      </c>
      <c r="F13" s="54" t="s">
        <v>88</v>
      </c>
      <c r="G13" s="54" t="s">
        <v>91</v>
      </c>
      <c r="H13" s="54" t="s">
        <v>92</v>
      </c>
    </row>
    <row r="14" spans="1:8" ht="25.5">
      <c r="A14" s="56" t="s">
        <v>17</v>
      </c>
      <c r="B14" s="57" t="s">
        <v>18</v>
      </c>
      <c r="C14" s="56" t="s">
        <v>19</v>
      </c>
      <c r="D14" s="58" t="s">
        <v>89</v>
      </c>
      <c r="E14" s="57" t="s">
        <v>49</v>
      </c>
      <c r="F14" s="59" t="s">
        <v>93</v>
      </c>
      <c r="G14" s="60" t="s">
        <v>46</v>
      </c>
      <c r="H14" s="60" t="s">
        <v>45</v>
      </c>
    </row>
    <row r="15" spans="1:8">
      <c r="A15" s="12">
        <v>1</v>
      </c>
      <c r="B15" s="19">
        <v>19.09</v>
      </c>
      <c r="C15" s="21">
        <v>67.971417500000001</v>
      </c>
      <c r="D15" s="47">
        <f>LN(C15)</f>
        <v>4.219087285929966</v>
      </c>
      <c r="E15" s="20">
        <f t="shared" ref="E15:E62" si="0">LN(B15)</f>
        <v>2.9491646377376561</v>
      </c>
      <c r="F15" s="20">
        <f t="shared" ref="F15:F62" si="1">(B$8+B$9*LN(B15))</f>
        <v>4.4297673512009599</v>
      </c>
      <c r="G15" s="35">
        <f t="shared" ref="G15:G62" si="2">(LN(C15)-(F15))^2</f>
        <v>4.4386089902590256E-2</v>
      </c>
      <c r="H15" s="20">
        <f t="shared" ref="H15:H62" si="3">(E15-E$51)^2</f>
        <v>2.6424009059768441</v>
      </c>
    </row>
    <row r="16" spans="1:8">
      <c r="A16" s="12">
        <v>2</v>
      </c>
      <c r="B16" s="19">
        <v>31</v>
      </c>
      <c r="C16" s="21">
        <v>179.43206430000001</v>
      </c>
      <c r="D16" s="47">
        <f t="shared" ref="D16:D62" si="4">LN(C16)</f>
        <v>5.1897966644234854</v>
      </c>
      <c r="E16" s="20">
        <f t="shared" si="0"/>
        <v>3.4339872044851463</v>
      </c>
      <c r="F16" s="20">
        <f t="shared" si="1"/>
        <v>5.2339619355676916</v>
      </c>
      <c r="G16" s="35">
        <f t="shared" si="2"/>
        <v>1.9505711752412535E-3</v>
      </c>
      <c r="H16" s="20">
        <f t="shared" si="3"/>
        <v>1.3012507286104087</v>
      </c>
    </row>
    <row r="17" spans="1:8">
      <c r="A17" s="12">
        <v>3</v>
      </c>
      <c r="B17" s="19">
        <v>21.64</v>
      </c>
      <c r="C17" s="21">
        <v>139.15303650000001</v>
      </c>
      <c r="D17" s="47">
        <f t="shared" si="4"/>
        <v>4.9355743095088709</v>
      </c>
      <c r="E17" s="20">
        <f t="shared" si="0"/>
        <v>3.074543453978281</v>
      </c>
      <c r="F17" s="20">
        <f t="shared" si="1"/>
        <v>4.6377382088519337</v>
      </c>
      <c r="G17" s="35">
        <f t="shared" si="2"/>
        <v>8.8706342854529233E-2</v>
      </c>
      <c r="H17" s="20">
        <f t="shared" si="3"/>
        <v>2.2505026016397718</v>
      </c>
    </row>
    <row r="18" spans="1:8">
      <c r="A18" s="12">
        <v>4</v>
      </c>
      <c r="B18" s="19">
        <v>40.869999999999997</v>
      </c>
      <c r="C18" s="21">
        <v>369.39605230000001</v>
      </c>
      <c r="D18" s="47">
        <f t="shared" si="4"/>
        <v>5.9118693809186471</v>
      </c>
      <c r="E18" s="20">
        <f t="shared" si="0"/>
        <v>3.7103962975761857</v>
      </c>
      <c r="F18" s="20">
        <f t="shared" si="1"/>
        <v>5.6924527546415229</v>
      </c>
      <c r="G18" s="35">
        <f t="shared" si="2"/>
        <v>4.8143655886835196E-2</v>
      </c>
      <c r="H18" s="20">
        <f t="shared" si="3"/>
        <v>0.7470398676662825</v>
      </c>
    </row>
    <row r="19" spans="1:8">
      <c r="A19" s="12">
        <v>5</v>
      </c>
      <c r="B19" s="19">
        <v>28.17</v>
      </c>
      <c r="C19" s="21">
        <v>213.27535119999999</v>
      </c>
      <c r="D19" s="47">
        <f t="shared" si="4"/>
        <v>5.3625840594936722</v>
      </c>
      <c r="E19" s="20">
        <f t="shared" si="0"/>
        <v>3.3382575818882811</v>
      </c>
      <c r="F19" s="20">
        <f t="shared" si="1"/>
        <v>5.0751713813813675</v>
      </c>
      <c r="G19" s="35">
        <f t="shared" si="2"/>
        <v>8.2606047539687311E-2</v>
      </c>
      <c r="H19" s="20">
        <f t="shared" si="3"/>
        <v>1.5288170020010219</v>
      </c>
    </row>
    <row r="20" spans="1:8">
      <c r="A20" s="12">
        <v>6</v>
      </c>
      <c r="B20" s="19">
        <v>27.11</v>
      </c>
      <c r="C20" s="21">
        <v>224.1478884</v>
      </c>
      <c r="D20" s="47">
        <f t="shared" si="4"/>
        <v>5.4123060500797164</v>
      </c>
      <c r="E20" s="20">
        <f t="shared" si="0"/>
        <v>3.2999026635105739</v>
      </c>
      <c r="F20" s="20">
        <f t="shared" si="1"/>
        <v>5.0115505440715298</v>
      </c>
      <c r="G20" s="35">
        <f t="shared" si="2"/>
        <v>0.16060497559587772</v>
      </c>
      <c r="H20" s="20">
        <f t="shared" si="3"/>
        <v>1.6251362399748046</v>
      </c>
    </row>
    <row r="21" spans="1:8">
      <c r="A21" s="12">
        <v>7</v>
      </c>
      <c r="B21" s="19">
        <v>17.18</v>
      </c>
      <c r="C21" s="21">
        <v>69.59225103</v>
      </c>
      <c r="D21" s="47">
        <f t="shared" si="4"/>
        <v>4.2426532253662241</v>
      </c>
      <c r="E21" s="20">
        <f t="shared" si="0"/>
        <v>2.8437459165561094</v>
      </c>
      <c r="F21" s="20">
        <f t="shared" si="1"/>
        <v>4.2549051016282808</v>
      </c>
      <c r="G21" s="35">
        <f t="shared" si="2"/>
        <v>1.5010847194074856E-4</v>
      </c>
      <c r="H21" s="20">
        <f t="shared" si="3"/>
        <v>2.9962400456821281</v>
      </c>
    </row>
    <row r="22" spans="1:8">
      <c r="A22" s="12">
        <v>8</v>
      </c>
      <c r="B22" s="19">
        <v>15.27</v>
      </c>
      <c r="C22" s="21">
        <v>46.550204409999999</v>
      </c>
      <c r="D22" s="47">
        <f t="shared" si="4"/>
        <v>3.8405313949057014</v>
      </c>
      <c r="E22" s="20">
        <f t="shared" si="0"/>
        <v>2.7258901192305411</v>
      </c>
      <c r="F22" s="20">
        <f t="shared" si="1"/>
        <v>4.0594129763724682</v>
      </c>
      <c r="G22" s="35">
        <f t="shared" si="2"/>
        <v>4.790914670539289E-2</v>
      </c>
      <c r="H22" s="20">
        <f t="shared" si="3"/>
        <v>3.4181385696823687</v>
      </c>
    </row>
    <row r="23" spans="1:8">
      <c r="A23" s="12">
        <v>9</v>
      </c>
      <c r="B23" s="19">
        <v>28.32</v>
      </c>
      <c r="C23" s="21">
        <v>152.00811440000001</v>
      </c>
      <c r="D23" s="47">
        <f t="shared" si="4"/>
        <v>5.0239339036319164</v>
      </c>
      <c r="E23" s="20">
        <f t="shared" si="0"/>
        <v>3.3435682688255191</v>
      </c>
      <c r="F23" s="20">
        <f t="shared" si="1"/>
        <v>5.0839804302316418</v>
      </c>
      <c r="G23" s="35">
        <f t="shared" si="2"/>
        <v>3.6055853566915332E-3</v>
      </c>
      <c r="H23" s="20">
        <f t="shared" si="3"/>
        <v>1.5157123715929528</v>
      </c>
    </row>
    <row r="24" spans="1:8">
      <c r="A24" s="12">
        <v>10</v>
      </c>
      <c r="B24" s="19">
        <v>34.369999999999997</v>
      </c>
      <c r="C24" s="21">
        <v>240.78119749999999</v>
      </c>
      <c r="D24" s="47">
        <f t="shared" si="4"/>
        <v>5.483888626914232</v>
      </c>
      <c r="E24" s="20">
        <f t="shared" si="0"/>
        <v>3.5371840908617425</v>
      </c>
      <c r="F24" s="20">
        <f t="shared" si="1"/>
        <v>5.4051387388760066</v>
      </c>
      <c r="G24" s="35">
        <f t="shared" si="2"/>
        <v>6.201544866033029E-3</v>
      </c>
      <c r="H24" s="20">
        <f t="shared" si="3"/>
        <v>1.076462042579349</v>
      </c>
    </row>
    <row r="25" spans="1:8">
      <c r="A25" s="12">
        <v>11</v>
      </c>
      <c r="B25" s="19">
        <v>15.08</v>
      </c>
      <c r="C25" s="21">
        <v>46.556944919999999</v>
      </c>
      <c r="D25" s="47">
        <f t="shared" si="4"/>
        <v>3.8406761852909783</v>
      </c>
      <c r="E25" s="20">
        <f t="shared" si="0"/>
        <v>2.7133693625798099</v>
      </c>
      <c r="F25" s="20">
        <f t="shared" si="1"/>
        <v>4.0386442964856339</v>
      </c>
      <c r="G25" s="35">
        <f t="shared" si="2"/>
        <v>3.9191373049979536E-2</v>
      </c>
      <c r="H25" s="20">
        <f t="shared" si="3"/>
        <v>3.4645926111689778</v>
      </c>
    </row>
    <row r="26" spans="1:8">
      <c r="A26" s="12">
        <v>12</v>
      </c>
      <c r="B26" s="19">
        <v>17.5</v>
      </c>
      <c r="C26" s="21">
        <v>153.37574140000001</v>
      </c>
      <c r="D26" s="47">
        <f t="shared" si="4"/>
        <v>5.032890736923223</v>
      </c>
      <c r="E26" s="20">
        <f t="shared" si="0"/>
        <v>2.8622008809294686</v>
      </c>
      <c r="F26" s="20">
        <f t="shared" si="1"/>
        <v>4.2855170892329468</v>
      </c>
      <c r="G26" s="35">
        <f t="shared" si="2"/>
        <v>0.55856736926186901</v>
      </c>
      <c r="H26" s="20">
        <f t="shared" si="3"/>
        <v>2.9326908342926172</v>
      </c>
    </row>
    <row r="27" spans="1:8">
      <c r="A27" s="12">
        <v>13</v>
      </c>
      <c r="B27" s="19">
        <v>4.2</v>
      </c>
      <c r="C27" s="21">
        <v>1.9526076779999999</v>
      </c>
      <c r="D27" s="47">
        <f t="shared" si="4"/>
        <v>0.66916574999467637</v>
      </c>
      <c r="E27" s="20">
        <f t="shared" si="0"/>
        <v>1.4350845252893227</v>
      </c>
      <c r="F27" s="20">
        <f t="shared" si="1"/>
        <v>1.9183021054784113</v>
      </c>
      <c r="G27" s="35">
        <f t="shared" si="2"/>
        <v>1.5603416345911878</v>
      </c>
      <c r="H27" s="20">
        <f t="shared" si="3"/>
        <v>9.8572542657214974</v>
      </c>
    </row>
    <row r="28" spans="1:8">
      <c r="A28" s="12">
        <v>14</v>
      </c>
      <c r="B28" s="19">
        <v>4.13</v>
      </c>
      <c r="C28" s="21">
        <v>5.7813270709999998</v>
      </c>
      <c r="D28" s="47">
        <f t="shared" si="4"/>
        <v>1.7546332533897386</v>
      </c>
      <c r="E28" s="20">
        <f t="shared" si="0"/>
        <v>1.4182774069729414</v>
      </c>
      <c r="F28" s="20">
        <f t="shared" si="1"/>
        <v>1.8904234660422972</v>
      </c>
      <c r="G28" s="35">
        <f t="shared" si="2"/>
        <v>1.8438981852227067E-2</v>
      </c>
      <c r="H28" s="20">
        <f t="shared" si="3"/>
        <v>9.9630728914844191</v>
      </c>
    </row>
    <row r="29" spans="1:8">
      <c r="A29" s="12">
        <v>15</v>
      </c>
      <c r="B29" s="19">
        <v>28.01</v>
      </c>
      <c r="C29" s="21">
        <v>119.97539089999999</v>
      </c>
      <c r="D29" s="47">
        <f t="shared" si="4"/>
        <v>4.7872866459177885</v>
      </c>
      <c r="E29" s="20">
        <f t="shared" si="0"/>
        <v>3.3325615892720171</v>
      </c>
      <c r="F29" s="20">
        <f t="shared" si="1"/>
        <v>5.0657232105890655</v>
      </c>
      <c r="G29" s="35">
        <f t="shared" si="2"/>
        <v>7.7526920545942207E-2</v>
      </c>
      <c r="H29" s="20">
        <f t="shared" si="3"/>
        <v>1.542935105167855</v>
      </c>
    </row>
    <row r="30" spans="1:8">
      <c r="A30" s="12">
        <v>16</v>
      </c>
      <c r="B30" s="19">
        <v>49.33</v>
      </c>
      <c r="C30" s="21">
        <v>608.12416659999997</v>
      </c>
      <c r="D30" s="47">
        <f t="shared" si="4"/>
        <v>6.4103790824973981</v>
      </c>
      <c r="E30" s="20">
        <f t="shared" si="0"/>
        <v>3.8985324152456466</v>
      </c>
      <c r="F30" s="20">
        <f t="shared" si="1"/>
        <v>6.0045216584645642</v>
      </c>
      <c r="G30" s="35">
        <f t="shared" si="2"/>
        <v>0.16472024864256751</v>
      </c>
      <c r="H30" s="20">
        <f t="shared" si="3"/>
        <v>0.45721744940929632</v>
      </c>
    </row>
    <row r="31" spans="1:8">
      <c r="A31" s="12">
        <v>17</v>
      </c>
      <c r="B31" s="19">
        <v>3.18</v>
      </c>
      <c r="C31" s="21">
        <v>11.69642953</v>
      </c>
      <c r="D31" s="47">
        <f t="shared" si="4"/>
        <v>2.4592836268542979</v>
      </c>
      <c r="E31" s="20">
        <f t="shared" si="0"/>
        <v>1.1568811967920856</v>
      </c>
      <c r="F31" s="20">
        <f t="shared" si="1"/>
        <v>1.4568351163669042</v>
      </c>
      <c r="G31" s="35">
        <f t="shared" si="2"/>
        <v>1.0049030161783943</v>
      </c>
      <c r="H31" s="20">
        <f t="shared" si="3"/>
        <v>11.681560416752694</v>
      </c>
    </row>
    <row r="32" spans="1:8">
      <c r="A32" s="12">
        <v>18</v>
      </c>
      <c r="B32" s="19">
        <v>25.46</v>
      </c>
      <c r="C32" s="21">
        <v>160.8731923</v>
      </c>
      <c r="D32" s="47">
        <f t="shared" si="4"/>
        <v>5.0806164291787219</v>
      </c>
      <c r="E32" s="20">
        <f t="shared" si="0"/>
        <v>3.2371085931292605</v>
      </c>
      <c r="F32" s="20">
        <f t="shared" si="1"/>
        <v>4.9073915077672297</v>
      </c>
      <c r="G32" s="35">
        <f t="shared" si="2"/>
        <v>3.0006873398017671E-2</v>
      </c>
      <c r="H32" s="20">
        <f t="shared" si="3"/>
        <v>1.7891801413585422</v>
      </c>
    </row>
    <row r="33" spans="1:8">
      <c r="A33" s="12">
        <v>19</v>
      </c>
      <c r="B33" s="19">
        <v>51.24</v>
      </c>
      <c r="C33" s="21">
        <v>1141.7254800000001</v>
      </c>
      <c r="D33" s="47">
        <f t="shared" si="4"/>
        <v>7.0402959760298138</v>
      </c>
      <c r="E33" s="20">
        <f t="shared" si="0"/>
        <v>3.9365204770285334</v>
      </c>
      <c r="F33" s="20">
        <f t="shared" si="1"/>
        <v>6.0675339760663096</v>
      </c>
      <c r="G33" s="35">
        <f t="shared" si="2"/>
        <v>0.94626590857299653</v>
      </c>
      <c r="H33" s="20">
        <f t="shared" si="3"/>
        <v>0.40728711617271984</v>
      </c>
    </row>
    <row r="34" spans="1:8">
      <c r="A34" s="12">
        <v>20</v>
      </c>
      <c r="B34" s="19">
        <v>14.96</v>
      </c>
      <c r="C34" s="21">
        <v>78.687430169999999</v>
      </c>
      <c r="D34" s="47">
        <f t="shared" si="4"/>
        <v>4.3654834243697005</v>
      </c>
      <c r="E34" s="20">
        <f t="shared" si="0"/>
        <v>2.7053799725463312</v>
      </c>
      <c r="F34" s="20">
        <f t="shared" si="1"/>
        <v>4.0253919756615018</v>
      </c>
      <c r="G34" s="35">
        <f t="shared" si="2"/>
        <v>0.11566219348444137</v>
      </c>
      <c r="H34" s="20">
        <f t="shared" si="3"/>
        <v>3.4943984098324026</v>
      </c>
    </row>
    <row r="35" spans="1:8">
      <c r="A35" s="12">
        <v>21</v>
      </c>
      <c r="B35" s="19">
        <v>23.87</v>
      </c>
      <c r="C35" s="21">
        <v>148.0285246</v>
      </c>
      <c r="D35" s="47">
        <f t="shared" si="4"/>
        <v>4.997404988977129</v>
      </c>
      <c r="E35" s="20">
        <f t="shared" si="0"/>
        <v>3.1726224403507386</v>
      </c>
      <c r="F35" s="20">
        <f t="shared" si="1"/>
        <v>4.8004257467073845</v>
      </c>
      <c r="G35" s="35">
        <f t="shared" si="2"/>
        <v>3.8800821885162699E-2</v>
      </c>
      <c r="H35" s="20">
        <f t="shared" si="3"/>
        <v>1.965852268819019</v>
      </c>
    </row>
    <row r="36" spans="1:8">
      <c r="A36" s="12">
        <v>22</v>
      </c>
      <c r="B36" s="19">
        <v>7.32</v>
      </c>
      <c r="C36" s="21">
        <v>8.6131467009999998</v>
      </c>
      <c r="D36" s="47">
        <f t="shared" si="4"/>
        <v>2.153289722170983</v>
      </c>
      <c r="E36" s="20">
        <f t="shared" si="0"/>
        <v>1.9906103279732201</v>
      </c>
      <c r="F36" s="20">
        <f t="shared" si="1"/>
        <v>2.8397749754222992</v>
      </c>
      <c r="G36" s="35">
        <f t="shared" si="2"/>
        <v>0.47126200293152365</v>
      </c>
      <c r="H36" s="20">
        <f t="shared" si="3"/>
        <v>6.6775761720704088</v>
      </c>
    </row>
    <row r="37" spans="1:8">
      <c r="A37" s="12">
        <v>23</v>
      </c>
      <c r="B37" s="19">
        <v>25.94</v>
      </c>
      <c r="C37" s="21">
        <v>246.75380010000001</v>
      </c>
      <c r="D37" s="47">
        <f t="shared" si="4"/>
        <v>5.508391078802906</v>
      </c>
      <c r="E37" s="20">
        <f t="shared" si="0"/>
        <v>3.255786178888298</v>
      </c>
      <c r="F37" s="20">
        <f t="shared" si="1"/>
        <v>4.9383727663691754</v>
      </c>
      <c r="G37" s="35">
        <f t="shared" si="2"/>
        <v>0.32492087650979806</v>
      </c>
      <c r="H37" s="20">
        <f t="shared" si="3"/>
        <v>1.7395626270396916</v>
      </c>
    </row>
    <row r="38" spans="1:8">
      <c r="A38" s="12">
        <v>24</v>
      </c>
      <c r="B38" s="19">
        <v>45.6</v>
      </c>
      <c r="C38" s="21">
        <v>262.59609660000001</v>
      </c>
      <c r="D38" s="47">
        <f t="shared" si="4"/>
        <v>5.5706170973256217</v>
      </c>
      <c r="E38" s="20">
        <f t="shared" si="0"/>
        <v>3.8199077165203406</v>
      </c>
      <c r="F38" s="20">
        <f t="shared" si="1"/>
        <v>5.8741037257009499</v>
      </c>
      <c r="G38" s="35">
        <f t="shared" si="2"/>
        <v>9.2104133602624524E-2</v>
      </c>
      <c r="H38" s="20">
        <f t="shared" si="3"/>
        <v>0.56972796430024109</v>
      </c>
    </row>
    <row r="39" spans="1:8">
      <c r="A39" s="12">
        <v>25</v>
      </c>
      <c r="B39" s="19">
        <v>46</v>
      </c>
      <c r="C39" s="21">
        <v>598.05333829999995</v>
      </c>
      <c r="D39" s="47">
        <f t="shared" si="4"/>
        <v>6.3936799444546457</v>
      </c>
      <c r="E39" s="20">
        <f t="shared" si="0"/>
        <v>3.8286413964890951</v>
      </c>
      <c r="F39" s="20">
        <f t="shared" si="1"/>
        <v>5.8885906300123221</v>
      </c>
      <c r="G39" s="35">
        <f t="shared" si="2"/>
        <v>0.2551152155638165</v>
      </c>
      <c r="H39" s="20">
        <f t="shared" si="3"/>
        <v>0.55661982120697406</v>
      </c>
    </row>
    <row r="40" spans="1:8">
      <c r="A40" s="12">
        <v>26</v>
      </c>
      <c r="B40" s="19">
        <v>49</v>
      </c>
      <c r="C40" s="21">
        <v>443.18868529999997</v>
      </c>
      <c r="D40" s="47">
        <f t="shared" si="4"/>
        <v>6.093995605549428</v>
      </c>
      <c r="E40" s="20">
        <f t="shared" si="0"/>
        <v>3.8918202981106265</v>
      </c>
      <c r="F40" s="20">
        <f t="shared" si="1"/>
        <v>5.9933880012880207</v>
      </c>
      <c r="G40" s="35">
        <f t="shared" si="2"/>
        <v>1.0121890035219929E-2</v>
      </c>
      <c r="H40" s="20">
        <f t="shared" si="3"/>
        <v>0.46633968136728171</v>
      </c>
    </row>
    <row r="41" spans="1:8">
      <c r="A41" s="12">
        <v>27</v>
      </c>
      <c r="B41" s="19">
        <v>50.5</v>
      </c>
      <c r="C41" s="21">
        <v>356.37729230000002</v>
      </c>
      <c r="D41" s="47">
        <f t="shared" si="4"/>
        <v>5.8759899794815285</v>
      </c>
      <c r="E41" s="20">
        <f t="shared" si="0"/>
        <v>3.9219733362813143</v>
      </c>
      <c r="F41" s="20">
        <f t="shared" si="1"/>
        <v>6.0434040518232672</v>
      </c>
      <c r="G41" s="35">
        <f t="shared" si="2"/>
        <v>2.8027471618044943E-2</v>
      </c>
      <c r="H41" s="20">
        <f t="shared" si="3"/>
        <v>0.42606642957362517</v>
      </c>
    </row>
    <row r="42" spans="1:8">
      <c r="A42" s="12">
        <v>28</v>
      </c>
      <c r="B42" s="19">
        <v>65.599999999999994</v>
      </c>
      <c r="C42" s="21">
        <v>256.47268930000001</v>
      </c>
      <c r="D42" s="47">
        <f t="shared" si="4"/>
        <v>5.5470221844780783</v>
      </c>
      <c r="E42" s="20">
        <f t="shared" si="0"/>
        <v>4.1835756959500436</v>
      </c>
      <c r="F42" s="20">
        <f t="shared" si="1"/>
        <v>6.4773343499001754</v>
      </c>
      <c r="G42" s="35">
        <f t="shared" si="2"/>
        <v>0.86548072513235141</v>
      </c>
      <c r="H42" s="20">
        <f t="shared" si="3"/>
        <v>0.15298680925808048</v>
      </c>
    </row>
    <row r="43" spans="1:8">
      <c r="A43" s="12">
        <v>29</v>
      </c>
      <c r="B43" s="21">
        <v>49</v>
      </c>
      <c r="C43" s="21">
        <v>225.4247364</v>
      </c>
      <c r="D43" s="47">
        <f t="shared" si="4"/>
        <v>5.4179863400384969</v>
      </c>
      <c r="E43" s="20">
        <f t="shared" si="0"/>
        <v>3.8918202981106265</v>
      </c>
      <c r="F43" s="20">
        <f t="shared" si="1"/>
        <v>5.9933880012880207</v>
      </c>
      <c r="G43" s="35">
        <f t="shared" si="2"/>
        <v>0.33108707176871183</v>
      </c>
      <c r="H43" s="20">
        <f t="shared" si="3"/>
        <v>0.46633968136728171</v>
      </c>
    </row>
    <row r="44" spans="1:8">
      <c r="A44" s="12">
        <v>30</v>
      </c>
      <c r="B44" s="21">
        <v>41</v>
      </c>
      <c r="C44" s="21">
        <v>277.64896340000001</v>
      </c>
      <c r="D44" s="47">
        <f t="shared" si="4"/>
        <v>5.6263575942032471</v>
      </c>
      <c r="E44" s="20">
        <f t="shared" si="0"/>
        <v>3.713572066704308</v>
      </c>
      <c r="F44" s="20">
        <f t="shared" si="1"/>
        <v>5.6977205299251041</v>
      </c>
      <c r="G44" s="35">
        <f t="shared" si="2"/>
        <v>5.0926685948418987E-3</v>
      </c>
      <c r="H44" s="20">
        <f t="shared" si="3"/>
        <v>0.74156022541449484</v>
      </c>
    </row>
    <row r="45" spans="1:8">
      <c r="A45" s="12">
        <v>31</v>
      </c>
      <c r="B45" s="21">
        <v>61</v>
      </c>
      <c r="C45" s="21">
        <v>198.91318810000001</v>
      </c>
      <c r="D45" s="47">
        <f t="shared" si="4"/>
        <v>5.292868488840317</v>
      </c>
      <c r="E45" s="20">
        <f t="shared" si="0"/>
        <v>4.1108738641733114</v>
      </c>
      <c r="F45" s="20">
        <f t="shared" si="1"/>
        <v>6.3567409134588386</v>
      </c>
      <c r="G45" s="35">
        <f t="shared" si="2"/>
        <v>1.131824535863692</v>
      </c>
      <c r="H45" s="20">
        <f t="shared" si="3"/>
        <v>0.21514486863004778</v>
      </c>
    </row>
    <row r="46" spans="1:8">
      <c r="A46" s="12">
        <v>32</v>
      </c>
      <c r="B46" s="21">
        <v>64</v>
      </c>
      <c r="C46" s="21">
        <v>576.59653860000003</v>
      </c>
      <c r="D46" s="47">
        <f t="shared" si="4"/>
        <v>6.3571427820645345</v>
      </c>
      <c r="E46" s="20">
        <f t="shared" si="0"/>
        <v>4.1588830833596715</v>
      </c>
      <c r="F46" s="20">
        <f t="shared" si="1"/>
        <v>6.436375725692022</v>
      </c>
      <c r="G46" s="35">
        <f t="shared" si="2"/>
        <v>6.2778593558766044E-3</v>
      </c>
      <c r="H46" s="20">
        <f t="shared" si="3"/>
        <v>0.17291283837964938</v>
      </c>
    </row>
    <row r="47" spans="1:8">
      <c r="A47" s="12">
        <v>33</v>
      </c>
      <c r="B47" s="21">
        <v>87</v>
      </c>
      <c r="C47" s="21">
        <v>1253.428887</v>
      </c>
      <c r="D47" s="47">
        <f t="shared" si="4"/>
        <v>7.1336381844373973</v>
      </c>
      <c r="E47" s="20">
        <f t="shared" si="0"/>
        <v>4.4659081186545837</v>
      </c>
      <c r="F47" s="20">
        <f t="shared" si="1"/>
        <v>6.9456504327371045</v>
      </c>
      <c r="G47" s="35">
        <f t="shared" si="2"/>
        <v>3.5339394789330937E-2</v>
      </c>
      <c r="H47" s="20">
        <f t="shared" si="3"/>
        <v>1.1838062311277422E-2</v>
      </c>
    </row>
    <row r="48" spans="1:8">
      <c r="A48" s="12">
        <v>34</v>
      </c>
      <c r="B48" s="21">
        <v>71</v>
      </c>
      <c r="C48" s="21">
        <v>632.20388460000004</v>
      </c>
      <c r="D48" s="47">
        <f t="shared" si="4"/>
        <v>6.449211944337141</v>
      </c>
      <c r="E48" s="20">
        <f t="shared" si="0"/>
        <v>4.2626798770413155</v>
      </c>
      <c r="F48" s="20">
        <f t="shared" si="1"/>
        <v>6.6085476192435122</v>
      </c>
      <c r="G48" s="35">
        <f t="shared" si="2"/>
        <v>2.538785729786882E-2</v>
      </c>
      <c r="H48" s="20">
        <f t="shared" si="3"/>
        <v>9.736340827963097E-2</v>
      </c>
    </row>
    <row r="49" spans="1:8">
      <c r="A49" s="12">
        <v>35</v>
      </c>
      <c r="B49" s="21">
        <v>79</v>
      </c>
      <c r="C49" s="21">
        <v>1057.6846390000001</v>
      </c>
      <c r="D49" s="47">
        <f t="shared" si="4"/>
        <v>6.9638374952068967</v>
      </c>
      <c r="E49" s="20">
        <f t="shared" si="0"/>
        <v>4.3694478524670215</v>
      </c>
      <c r="F49" s="20">
        <f t="shared" si="1"/>
        <v>6.7856479308011473</v>
      </c>
      <c r="G49" s="35">
        <f t="shared" si="2"/>
        <v>3.1751520863110713E-2</v>
      </c>
      <c r="H49" s="20">
        <f t="shared" si="3"/>
        <v>4.2132950910219152E-2</v>
      </c>
    </row>
    <row r="50" spans="1:8">
      <c r="A50" s="12">
        <v>36</v>
      </c>
      <c r="B50" s="21">
        <v>87</v>
      </c>
      <c r="C50" s="21">
        <v>1068.424188</v>
      </c>
      <c r="D50" s="47">
        <f t="shared" si="4"/>
        <v>6.973940120440413</v>
      </c>
      <c r="E50" s="20">
        <f t="shared" si="0"/>
        <v>4.4659081186545837</v>
      </c>
      <c r="F50" s="20">
        <f t="shared" si="1"/>
        <v>6.9456504327371045</v>
      </c>
      <c r="G50" s="35">
        <f t="shared" si="2"/>
        <v>8.0030643035072584E-4</v>
      </c>
      <c r="H50" s="20">
        <f t="shared" si="3"/>
        <v>1.1838062311277422E-2</v>
      </c>
    </row>
    <row r="51" spans="1:8">
      <c r="A51" s="12">
        <v>37</v>
      </c>
      <c r="B51" s="21">
        <v>97</v>
      </c>
      <c r="C51" s="21">
        <v>1205.8591510000001</v>
      </c>
      <c r="D51" s="47">
        <f t="shared" si="4"/>
        <v>7.0949475802510342</v>
      </c>
      <c r="E51" s="20">
        <f t="shared" si="0"/>
        <v>4.5747109785033828</v>
      </c>
      <c r="F51" s="20">
        <f t="shared" si="1"/>
        <v>7.1261260884827013</v>
      </c>
      <c r="G51" s="35">
        <f t="shared" si="2"/>
        <v>9.7209937555213456E-4</v>
      </c>
      <c r="H51" s="20">
        <f t="shared" si="3"/>
        <v>0</v>
      </c>
    </row>
    <row r="52" spans="1:8">
      <c r="A52" s="12">
        <v>38</v>
      </c>
      <c r="B52" s="21">
        <v>93</v>
      </c>
      <c r="C52" s="21">
        <v>1387.349526</v>
      </c>
      <c r="D52" s="47">
        <f t="shared" si="4"/>
        <v>7.2351503900097631</v>
      </c>
      <c r="E52" s="20">
        <f t="shared" si="0"/>
        <v>4.5325994931532563</v>
      </c>
      <c r="F52" s="20">
        <f t="shared" si="1"/>
        <v>7.0562740832730331</v>
      </c>
      <c r="G52" s="35">
        <f t="shared" si="2"/>
        <v>3.1996733111772736E-2</v>
      </c>
      <c r="H52" s="20">
        <f t="shared" si="3"/>
        <v>1.7733771983939224E-3</v>
      </c>
    </row>
    <row r="53" spans="1:8">
      <c r="A53" s="12">
        <v>39</v>
      </c>
      <c r="B53" s="21">
        <v>87</v>
      </c>
      <c r="C53" s="21">
        <v>909.8736523</v>
      </c>
      <c r="D53" s="47">
        <f t="shared" si="4"/>
        <v>6.8133057462448532</v>
      </c>
      <c r="E53" s="20">
        <f t="shared" si="0"/>
        <v>4.4659081186545837</v>
      </c>
      <c r="F53" s="20">
        <f t="shared" si="1"/>
        <v>6.9456504327371045</v>
      </c>
      <c r="G53" s="35">
        <f t="shared" si="2"/>
        <v>1.751511604273228E-2</v>
      </c>
      <c r="H53" s="20">
        <f t="shared" si="3"/>
        <v>1.1838062311277422E-2</v>
      </c>
    </row>
    <row r="54" spans="1:8">
      <c r="A54" s="12">
        <v>40</v>
      </c>
      <c r="B54" s="21">
        <v>67</v>
      </c>
      <c r="C54" s="21">
        <v>528.19668000000001</v>
      </c>
      <c r="D54" s="47">
        <f t="shared" si="4"/>
        <v>6.2694687143453605</v>
      </c>
      <c r="E54" s="20">
        <f t="shared" si="0"/>
        <v>4.2046926193909657</v>
      </c>
      <c r="F54" s="20">
        <f t="shared" si="1"/>
        <v>6.5123618354885711</v>
      </c>
      <c r="G54" s="35">
        <f t="shared" si="2"/>
        <v>5.8997068298690378E-2</v>
      </c>
      <c r="H54" s="20">
        <f t="shared" si="3"/>
        <v>0.13691358608024565</v>
      </c>
    </row>
    <row r="55" spans="1:8">
      <c r="A55" s="12">
        <v>41</v>
      </c>
      <c r="B55" s="21">
        <v>112</v>
      </c>
      <c r="C55" s="21">
        <v>992.63475800000003</v>
      </c>
      <c r="D55" s="47">
        <f t="shared" si="4"/>
        <v>6.9003627796669926</v>
      </c>
      <c r="E55" s="20">
        <f t="shared" si="0"/>
        <v>4.7184988712950942</v>
      </c>
      <c r="F55" s="20">
        <f t="shared" si="1"/>
        <v>7.3646328177720246</v>
      </c>
      <c r="G55" s="35">
        <f t="shared" si="2"/>
        <v>0.21554666828204785</v>
      </c>
      <c r="H55" s="20">
        <f t="shared" si="3"/>
        <v>2.0674958113480673E-2</v>
      </c>
    </row>
    <row r="56" spans="1:8">
      <c r="A56" s="12">
        <v>42</v>
      </c>
      <c r="B56" s="21">
        <v>129</v>
      </c>
      <c r="C56" s="21">
        <v>2219.0936590000001</v>
      </c>
      <c r="D56" s="47">
        <f t="shared" si="4"/>
        <v>7.7048541297931115</v>
      </c>
      <c r="E56" s="20">
        <f t="shared" si="0"/>
        <v>4.8598124043616719</v>
      </c>
      <c r="F56" s="20">
        <f t="shared" si="1"/>
        <v>7.5990352276108801</v>
      </c>
      <c r="G56" s="35">
        <f t="shared" si="2"/>
        <v>1.1197640059052643E-2</v>
      </c>
      <c r="H56" s="20">
        <f t="shared" si="3"/>
        <v>8.1282823026429529E-2</v>
      </c>
    </row>
    <row r="57" spans="1:8">
      <c r="A57" s="12">
        <v>43</v>
      </c>
      <c r="B57" s="21">
        <v>144</v>
      </c>
      <c r="C57" s="21">
        <v>4106.2118220000002</v>
      </c>
      <c r="D57" s="47">
        <f t="shared" si="4"/>
        <v>8.3202561846554524</v>
      </c>
      <c r="E57" s="20">
        <f t="shared" si="0"/>
        <v>4.9698132995760007</v>
      </c>
      <c r="F57" s="20">
        <f t="shared" si="1"/>
        <v>7.7814981125386957</v>
      </c>
      <c r="G57" s="35">
        <f t="shared" si="2"/>
        <v>0.29026026027096435</v>
      </c>
      <c r="H57" s="20">
        <f t="shared" si="3"/>
        <v>0.15610584411697004</v>
      </c>
    </row>
    <row r="58" spans="1:8">
      <c r="A58" s="12">
        <v>44</v>
      </c>
      <c r="B58" s="21">
        <v>160</v>
      </c>
      <c r="C58" s="21">
        <v>3480.6209869999998</v>
      </c>
      <c r="D58" s="47">
        <f t="shared" si="4"/>
        <v>8.1549660013894165</v>
      </c>
      <c r="E58" s="20">
        <f t="shared" si="0"/>
        <v>5.0751738152338266</v>
      </c>
      <c r="F58" s="20">
        <f t="shared" si="1"/>
        <v>7.9562638142809572</v>
      </c>
      <c r="G58" s="35">
        <f t="shared" si="2"/>
        <v>3.948255916168518E-2</v>
      </c>
      <c r="H58" s="20">
        <f t="shared" si="3"/>
        <v>0.25046305094828281</v>
      </c>
    </row>
    <row r="59" spans="1:8">
      <c r="A59" s="12">
        <v>45</v>
      </c>
      <c r="B59" s="21">
        <v>160</v>
      </c>
      <c r="C59" s="21">
        <v>1554.30546</v>
      </c>
      <c r="D59" s="47">
        <f t="shared" si="4"/>
        <v>7.3487840753180427</v>
      </c>
      <c r="E59" s="20">
        <f t="shared" si="0"/>
        <v>5.0751738152338266</v>
      </c>
      <c r="F59" s="20">
        <f t="shared" si="1"/>
        <v>7.9562638142809572</v>
      </c>
      <c r="G59" s="35">
        <f t="shared" si="2"/>
        <v>0.36903163325045074</v>
      </c>
      <c r="H59" s="20">
        <f t="shared" si="3"/>
        <v>0.25046305094828281</v>
      </c>
    </row>
    <row r="60" spans="1:8">
      <c r="A60" s="12">
        <v>46</v>
      </c>
      <c r="B60" s="21">
        <v>130</v>
      </c>
      <c r="C60" s="21">
        <v>1821.3169559999999</v>
      </c>
      <c r="D60" s="47">
        <f t="shared" si="4"/>
        <v>7.5073151205947974</v>
      </c>
      <c r="E60" s="20">
        <f t="shared" si="0"/>
        <v>4.8675344504555822</v>
      </c>
      <c r="F60" s="20">
        <f t="shared" si="1"/>
        <v>7.611844094348692</v>
      </c>
      <c r="G60" s="35">
        <f t="shared" si="2"/>
        <v>1.0926306354042382E-2</v>
      </c>
      <c r="H60" s="20">
        <f t="shared" si="3"/>
        <v>8.5745585726140494E-2</v>
      </c>
    </row>
    <row r="61" spans="1:8">
      <c r="A61" s="12">
        <v>47</v>
      </c>
      <c r="B61" s="21">
        <v>150</v>
      </c>
      <c r="C61" s="21">
        <v>2443.7558410000001</v>
      </c>
      <c r="D61" s="47">
        <f t="shared" si="4"/>
        <v>7.8012914139098477</v>
      </c>
      <c r="E61" s="20">
        <f t="shared" si="0"/>
        <v>5.0106352940962555</v>
      </c>
      <c r="F61" s="20">
        <f t="shared" si="1"/>
        <v>7.8492111877292228</v>
      </c>
      <c r="G61" s="35">
        <f t="shared" si="2"/>
        <v>2.2963047229000639E-3</v>
      </c>
      <c r="H61" s="20">
        <f t="shared" si="3"/>
        <v>0.19003000892511449</v>
      </c>
    </row>
    <row r="62" spans="1:8">
      <c r="A62" s="12">
        <v>48</v>
      </c>
      <c r="B62" s="21">
        <v>130</v>
      </c>
      <c r="C62" s="21">
        <v>2898.4234569999999</v>
      </c>
      <c r="D62" s="47">
        <f t="shared" si="4"/>
        <v>7.9719222326339594</v>
      </c>
      <c r="E62" s="20">
        <f t="shared" si="0"/>
        <v>4.8675344504555822</v>
      </c>
      <c r="F62" s="20">
        <f t="shared" si="1"/>
        <v>7.611844094348692</v>
      </c>
      <c r="G62" s="35">
        <f t="shared" si="2"/>
        <v>0.12965626567098412</v>
      </c>
      <c r="H62" s="20">
        <f t="shared" si="3"/>
        <v>8.5745585726140494E-2</v>
      </c>
    </row>
    <row r="63" spans="1:8" ht="12.75">
      <c r="B63" s="20">
        <f>AVERAGE(B15:B62)</f>
        <v>58.082083333333337</v>
      </c>
      <c r="E63" s="20">
        <f>AVERAGE(E15:E62)</f>
        <v>3.7016390611369698</v>
      </c>
      <c r="F63" s="20"/>
      <c r="G63" s="35">
        <f>SUM(G15:G62)</f>
        <v>9.8311615947756437</v>
      </c>
      <c r="H63" s="20">
        <f>SUM(H15:H62)</f>
        <v>80.276787421126926</v>
      </c>
    </row>
    <row r="64" spans="1:8" ht="12.75">
      <c r="B64" s="13"/>
      <c r="C64" s="13"/>
    </row>
    <row r="65" spans="2:3" ht="12.75">
      <c r="B65" s="13"/>
      <c r="C65" s="13"/>
    </row>
    <row r="66" spans="2:3" ht="12.75">
      <c r="B66" s="13"/>
      <c r="C66" s="13"/>
    </row>
    <row r="67" spans="2:3" ht="12.75">
      <c r="B67" s="13"/>
      <c r="C67" s="13"/>
    </row>
    <row r="68" spans="2:3" ht="12.75">
      <c r="B68" s="13"/>
      <c r="C68" s="13"/>
    </row>
    <row r="69" spans="2:3" ht="12.75">
      <c r="B69" s="13"/>
      <c r="C69" s="13"/>
    </row>
    <row r="70" spans="2:3" ht="12.75">
      <c r="B70" s="13"/>
      <c r="C70" s="13"/>
    </row>
    <row r="71" spans="2:3" ht="12.75">
      <c r="B71" s="13"/>
      <c r="C71" s="13"/>
    </row>
    <row r="72" spans="2:3" ht="12.75">
      <c r="B72" s="13"/>
      <c r="C72" s="13"/>
    </row>
    <row r="73" spans="2:3" ht="12.75">
      <c r="B73" s="13"/>
      <c r="C73" s="13"/>
    </row>
    <row r="74" spans="2:3" ht="12.75">
      <c r="B74" s="13"/>
      <c r="C74" s="13"/>
    </row>
    <row r="75" spans="2:3" ht="12.75">
      <c r="B75" s="13"/>
      <c r="C75" s="13"/>
    </row>
    <row r="76" spans="2:3" ht="12.75">
      <c r="B76" s="13"/>
      <c r="C76" s="13"/>
    </row>
    <row r="77" spans="2:3" ht="12.75">
      <c r="B77" s="13"/>
      <c r="C77" s="13"/>
    </row>
    <row r="78" spans="2:3" ht="12.75">
      <c r="B78" s="13"/>
      <c r="C78" s="13"/>
    </row>
    <row r="79" spans="2:3" ht="12.75">
      <c r="B79" s="13"/>
      <c r="C79" s="13"/>
    </row>
    <row r="80" spans="2:3" ht="12.75">
      <c r="B80" s="13"/>
      <c r="C80" s="13"/>
    </row>
    <row r="81" spans="2:3" ht="12.75">
      <c r="B81" s="13"/>
      <c r="C81" s="13"/>
    </row>
    <row r="82" spans="2:3" ht="12.75">
      <c r="B82" s="13"/>
      <c r="C82" s="13"/>
    </row>
    <row r="83" spans="2:3" ht="12.75">
      <c r="B83" s="13"/>
      <c r="C83" s="13"/>
    </row>
    <row r="84" spans="2:3" ht="12.75">
      <c r="B84" s="13"/>
      <c r="C84" s="13"/>
    </row>
    <row r="85" spans="2:3" ht="12.75">
      <c r="B85" s="13"/>
      <c r="C85" s="13"/>
    </row>
    <row r="86" spans="2:3" ht="12.75">
      <c r="B86" s="13"/>
      <c r="C86" s="13"/>
    </row>
    <row r="87" spans="2:3" ht="12.75">
      <c r="B87" s="13"/>
      <c r="C87" s="13"/>
    </row>
    <row r="88" spans="2:3" ht="12.75">
      <c r="B88" s="13"/>
      <c r="C88" s="13"/>
    </row>
    <row r="89" spans="2:3" ht="12.75">
      <c r="B89" s="13"/>
      <c r="C89" s="13"/>
    </row>
    <row r="90" spans="2:3" ht="12.75">
      <c r="B90" s="13"/>
      <c r="C90" s="13"/>
    </row>
    <row r="91" spans="2:3" ht="12.75">
      <c r="B91" s="13"/>
      <c r="C91" s="13"/>
    </row>
    <row r="92" spans="2:3" ht="12.75">
      <c r="B92" s="13"/>
      <c r="C92" s="13"/>
    </row>
    <row r="93" spans="2:3" ht="12.75">
      <c r="B93" s="13"/>
      <c r="C93" s="13"/>
    </row>
    <row r="94" spans="2:3" ht="12.75">
      <c r="B94" s="13"/>
      <c r="C94" s="13"/>
    </row>
    <row r="95" spans="2:3" ht="12.75">
      <c r="B95" s="13"/>
      <c r="C95" s="13"/>
    </row>
    <row r="96" spans="2:3" ht="12.75">
      <c r="B96" s="13"/>
      <c r="C96" s="13"/>
    </row>
    <row r="97" spans="2:3" ht="12.75">
      <c r="B97" s="13"/>
      <c r="C97" s="13"/>
    </row>
    <row r="98" spans="2:3" ht="12.75">
      <c r="B98" s="13"/>
      <c r="C98" s="13"/>
    </row>
    <row r="99" spans="2:3" ht="12.75">
      <c r="B99" s="13"/>
      <c r="C99" s="13"/>
    </row>
    <row r="100" spans="2:3" ht="12.75">
      <c r="B100" s="13"/>
      <c r="C100" s="13"/>
    </row>
    <row r="101" spans="2:3" ht="12.75">
      <c r="B101" s="13"/>
      <c r="C101" s="13"/>
    </row>
    <row r="102" spans="2:3" ht="12.75">
      <c r="B102" s="13"/>
      <c r="C102" s="13"/>
    </row>
    <row r="103" spans="2:3" ht="12.75">
      <c r="B103" s="13"/>
      <c r="C103" s="13"/>
    </row>
    <row r="104" spans="2:3" ht="12.75">
      <c r="B104" s="13"/>
      <c r="C104" s="13"/>
    </row>
    <row r="105" spans="2:3" ht="12.75">
      <c r="B105" s="13"/>
      <c r="C105" s="13"/>
    </row>
    <row r="106" spans="2:3" ht="12.75">
      <c r="B106" s="13"/>
      <c r="C106" s="13"/>
    </row>
    <row r="107" spans="2:3" ht="12.75">
      <c r="B107" s="13"/>
      <c r="C107" s="13"/>
    </row>
    <row r="108" spans="2:3" ht="12.75">
      <c r="B108" s="13"/>
      <c r="C108" s="13"/>
    </row>
    <row r="109" spans="2:3" ht="12.75">
      <c r="B109" s="13"/>
      <c r="C109" s="13"/>
    </row>
    <row r="110" spans="2:3" ht="12.75">
      <c r="B110" s="13"/>
      <c r="C110" s="13"/>
    </row>
    <row r="111" spans="2:3" ht="12.75">
      <c r="B111" s="13"/>
      <c r="C111" s="13"/>
    </row>
    <row r="112" spans="2:3" ht="12.75">
      <c r="B112" s="13"/>
      <c r="C112" s="13"/>
    </row>
    <row r="113" spans="2:3" ht="12.75">
      <c r="B113" s="13"/>
      <c r="C113" s="13"/>
    </row>
    <row r="114" spans="2:3" ht="12.75">
      <c r="B114" s="13"/>
      <c r="C114" s="13"/>
    </row>
    <row r="115" spans="2:3" ht="12.75">
      <c r="B115" s="13"/>
      <c r="C115" s="13"/>
    </row>
    <row r="116" spans="2:3" ht="12.75">
      <c r="B116" s="13"/>
      <c r="C116" s="13"/>
    </row>
    <row r="117" spans="2:3" ht="12.75">
      <c r="B117" s="13"/>
      <c r="C117" s="13"/>
    </row>
    <row r="118" spans="2:3" ht="12.75">
      <c r="B118" s="13"/>
      <c r="C118" s="13"/>
    </row>
    <row r="119" spans="2:3" ht="12.75">
      <c r="B119" s="13"/>
      <c r="C119" s="13"/>
    </row>
    <row r="120" spans="2:3" ht="12.75">
      <c r="B120" s="13"/>
      <c r="C120" s="13"/>
    </row>
    <row r="121" spans="2:3" ht="12.75">
      <c r="B121" s="13"/>
      <c r="C121" s="13"/>
    </row>
    <row r="122" spans="2:3" ht="12.75">
      <c r="B122" s="13"/>
      <c r="C122" s="13"/>
    </row>
    <row r="123" spans="2:3" ht="12.75">
      <c r="B123" s="13"/>
      <c r="C123" s="13"/>
    </row>
    <row r="124" spans="2:3" ht="12.75">
      <c r="B124" s="13"/>
      <c r="C124" s="13"/>
    </row>
    <row r="125" spans="2:3" ht="12.75">
      <c r="B125" s="13"/>
      <c r="C125" s="13"/>
    </row>
    <row r="126" spans="2:3" ht="12.75">
      <c r="B126" s="13"/>
      <c r="C126" s="13"/>
    </row>
    <row r="127" spans="2:3" ht="12.75">
      <c r="B127" s="13"/>
      <c r="C127" s="13"/>
    </row>
    <row r="128" spans="2:3" ht="12.75">
      <c r="B128" s="13"/>
      <c r="C128" s="13"/>
    </row>
    <row r="129" spans="2:3" ht="12.75">
      <c r="B129" s="13"/>
      <c r="C129" s="13"/>
    </row>
    <row r="130" spans="2:3" ht="12.75">
      <c r="B130" s="13"/>
      <c r="C130" s="13"/>
    </row>
    <row r="131" spans="2:3" ht="12.75">
      <c r="B131" s="13"/>
      <c r="C131" s="13"/>
    </row>
    <row r="132" spans="2:3" ht="12.75">
      <c r="B132" s="13"/>
      <c r="C132" s="13"/>
    </row>
    <row r="133" spans="2:3" ht="12.75">
      <c r="B133" s="13"/>
      <c r="C133" s="13"/>
    </row>
    <row r="134" spans="2:3" ht="12.75">
      <c r="B134" s="13"/>
      <c r="C134" s="13"/>
    </row>
    <row r="135" spans="2:3" ht="12.75">
      <c r="B135" s="13"/>
      <c r="C135" s="13"/>
    </row>
    <row r="136" spans="2:3" ht="12.75">
      <c r="B136" s="13"/>
      <c r="C136" s="13"/>
    </row>
    <row r="137" spans="2:3" ht="12.75">
      <c r="B137" s="13"/>
      <c r="C137" s="13"/>
    </row>
    <row r="138" spans="2:3" ht="12.75">
      <c r="B138" s="13"/>
      <c r="C138" s="13"/>
    </row>
    <row r="139" spans="2:3" ht="12.75">
      <c r="B139" s="13"/>
      <c r="C139" s="13"/>
    </row>
    <row r="140" spans="2:3" ht="12.75">
      <c r="B140" s="13"/>
      <c r="C140" s="13"/>
    </row>
    <row r="141" spans="2:3" ht="12.75">
      <c r="B141" s="13"/>
      <c r="C141" s="13"/>
    </row>
    <row r="142" spans="2:3" ht="12.75">
      <c r="B142" s="13"/>
      <c r="C142" s="13"/>
    </row>
    <row r="143" spans="2:3" ht="12.75">
      <c r="B143" s="13"/>
      <c r="C143" s="13"/>
    </row>
    <row r="144" spans="2:3" ht="12.75">
      <c r="B144" s="13"/>
      <c r="C144" s="13"/>
    </row>
    <row r="145" spans="2:3" ht="12.75">
      <c r="B145" s="13"/>
      <c r="C145" s="13"/>
    </row>
    <row r="146" spans="2:3" ht="12.75">
      <c r="B146" s="13"/>
      <c r="C146" s="13"/>
    </row>
    <row r="147" spans="2:3" ht="12.75">
      <c r="B147" s="13"/>
      <c r="C147" s="13"/>
    </row>
    <row r="148" spans="2:3" ht="12.75">
      <c r="B148" s="13"/>
      <c r="C148" s="13"/>
    </row>
    <row r="149" spans="2:3" ht="12.75">
      <c r="B149" s="13"/>
      <c r="C149" s="13"/>
    </row>
    <row r="150" spans="2:3" ht="12.75">
      <c r="B150" s="13"/>
      <c r="C150" s="13"/>
    </row>
    <row r="151" spans="2:3" ht="12.75">
      <c r="B151" s="13"/>
      <c r="C151" s="13"/>
    </row>
    <row r="152" spans="2:3" ht="12.75">
      <c r="B152" s="13"/>
      <c r="C152" s="13"/>
    </row>
    <row r="153" spans="2:3" ht="12.75">
      <c r="B153" s="13"/>
      <c r="C153" s="13"/>
    </row>
    <row r="154" spans="2:3" ht="12.75">
      <c r="B154" s="13"/>
      <c r="C154" s="13"/>
    </row>
    <row r="155" spans="2:3" ht="12.75">
      <c r="B155" s="13"/>
      <c r="C155" s="13"/>
    </row>
    <row r="156" spans="2:3" ht="12.75">
      <c r="B156" s="13"/>
      <c r="C156" s="13"/>
    </row>
    <row r="157" spans="2:3" ht="12.75">
      <c r="B157" s="13"/>
      <c r="C157" s="13"/>
    </row>
    <row r="158" spans="2:3" ht="12.75">
      <c r="B158" s="13"/>
      <c r="C158" s="13"/>
    </row>
    <row r="159" spans="2:3" ht="12.75">
      <c r="B159" s="13"/>
      <c r="C159" s="13"/>
    </row>
    <row r="160" spans="2:3" ht="12.75">
      <c r="B160" s="13"/>
      <c r="C160" s="13"/>
    </row>
    <row r="161" spans="2:3" ht="12.75">
      <c r="B161" s="13"/>
      <c r="C161" s="13"/>
    </row>
    <row r="162" spans="2:3" ht="12.75">
      <c r="B162" s="13"/>
      <c r="C162" s="13"/>
    </row>
    <row r="163" spans="2:3" ht="12.75">
      <c r="B163" s="13"/>
      <c r="C163" s="13"/>
    </row>
    <row r="164" spans="2:3" ht="12.75">
      <c r="B164" s="13"/>
      <c r="C164" s="13"/>
    </row>
    <row r="165" spans="2:3" ht="12.75">
      <c r="B165" s="13"/>
      <c r="C165" s="13"/>
    </row>
    <row r="166" spans="2:3" ht="12.75">
      <c r="B166" s="13"/>
      <c r="C166" s="13"/>
    </row>
    <row r="167" spans="2:3" ht="12.75">
      <c r="B167" s="13"/>
      <c r="C167" s="13"/>
    </row>
    <row r="168" spans="2:3" ht="12.75">
      <c r="B168" s="13"/>
      <c r="C168" s="13"/>
    </row>
    <row r="169" spans="2:3" ht="12.75">
      <c r="B169" s="13"/>
      <c r="C169" s="13"/>
    </row>
    <row r="170" spans="2:3" ht="12.75">
      <c r="B170" s="13"/>
      <c r="C170" s="13"/>
    </row>
    <row r="171" spans="2:3" ht="12.75">
      <c r="B171" s="13"/>
      <c r="C171" s="13"/>
    </row>
    <row r="172" spans="2:3" ht="12.75">
      <c r="B172" s="13"/>
      <c r="C172" s="13"/>
    </row>
    <row r="173" spans="2:3" ht="12.75">
      <c r="B173" s="13"/>
      <c r="C173" s="13"/>
    </row>
    <row r="174" spans="2:3" ht="12.75">
      <c r="B174" s="13"/>
      <c r="C174" s="13"/>
    </row>
    <row r="175" spans="2:3" ht="12.75">
      <c r="B175" s="13"/>
      <c r="C175" s="13"/>
    </row>
    <row r="176" spans="2:3" ht="12.75">
      <c r="B176" s="13"/>
      <c r="C176" s="13"/>
    </row>
    <row r="177" spans="2:3" ht="12.75">
      <c r="B177" s="13"/>
      <c r="C177" s="13"/>
    </row>
    <row r="178" spans="2:3" ht="12.75">
      <c r="B178" s="13"/>
      <c r="C178" s="13"/>
    </row>
    <row r="179" spans="2:3" ht="12.75">
      <c r="B179" s="13"/>
      <c r="C179" s="13"/>
    </row>
    <row r="180" spans="2:3" ht="12.75">
      <c r="B180" s="13"/>
      <c r="C180" s="13"/>
    </row>
    <row r="181" spans="2:3" ht="12.75">
      <c r="B181" s="13"/>
      <c r="C181" s="13"/>
    </row>
    <row r="182" spans="2:3" ht="12.75">
      <c r="B182" s="13"/>
      <c r="C182" s="13"/>
    </row>
    <row r="183" spans="2:3" ht="12.75">
      <c r="B183" s="13"/>
      <c r="C183" s="13"/>
    </row>
    <row r="184" spans="2:3" ht="12.75">
      <c r="B184" s="13"/>
      <c r="C184" s="13"/>
    </row>
    <row r="185" spans="2:3" ht="12.75">
      <c r="B185" s="13"/>
      <c r="C185" s="13"/>
    </row>
    <row r="186" spans="2:3" ht="12.75">
      <c r="B186" s="13"/>
      <c r="C186" s="13"/>
    </row>
    <row r="187" spans="2:3" ht="12.75">
      <c r="B187" s="13"/>
      <c r="C187" s="13"/>
    </row>
    <row r="188" spans="2:3" ht="12.75">
      <c r="B188" s="13"/>
      <c r="C188" s="13"/>
    </row>
    <row r="189" spans="2:3" ht="12.75">
      <c r="B189" s="13"/>
      <c r="C189" s="13"/>
    </row>
    <row r="190" spans="2:3" ht="12.75">
      <c r="B190" s="13"/>
      <c r="C190" s="13"/>
    </row>
    <row r="191" spans="2:3" ht="12.75">
      <c r="B191" s="13"/>
      <c r="C191" s="13"/>
    </row>
    <row r="192" spans="2:3" ht="12.75">
      <c r="B192" s="13"/>
      <c r="C192" s="13"/>
    </row>
    <row r="193" spans="2:3" ht="12.75">
      <c r="B193" s="13"/>
      <c r="C193" s="13"/>
    </row>
    <row r="194" spans="2:3" ht="12.75">
      <c r="B194" s="13"/>
      <c r="C194" s="13"/>
    </row>
    <row r="195" spans="2:3" ht="12.75">
      <c r="B195" s="13"/>
      <c r="C195" s="13"/>
    </row>
    <row r="196" spans="2:3" ht="12.75">
      <c r="B196" s="13"/>
      <c r="C196" s="13"/>
    </row>
    <row r="197" spans="2:3" ht="12.75">
      <c r="B197" s="13"/>
      <c r="C197" s="13"/>
    </row>
    <row r="198" spans="2:3" ht="12.75">
      <c r="B198" s="13"/>
      <c r="C198" s="13"/>
    </row>
    <row r="199" spans="2:3" ht="12.75">
      <c r="B199" s="13"/>
      <c r="C199" s="13"/>
    </row>
    <row r="200" spans="2:3" ht="12.75">
      <c r="B200" s="13"/>
      <c r="C200" s="13"/>
    </row>
    <row r="201" spans="2:3" ht="12.75">
      <c r="B201" s="13"/>
      <c r="C201" s="13"/>
    </row>
    <row r="202" spans="2:3" ht="12.75">
      <c r="B202" s="13"/>
      <c r="C202" s="13"/>
    </row>
    <row r="203" spans="2:3" ht="12.75">
      <c r="B203" s="13"/>
      <c r="C203" s="13"/>
    </row>
    <row r="204" spans="2:3" ht="12.75">
      <c r="B204" s="13"/>
      <c r="C204" s="13"/>
    </row>
    <row r="205" spans="2:3" ht="12.75">
      <c r="B205" s="13"/>
      <c r="C205" s="13"/>
    </row>
    <row r="206" spans="2:3" ht="12.75">
      <c r="B206" s="13"/>
      <c r="C206" s="13"/>
    </row>
    <row r="207" spans="2:3" ht="12.75">
      <c r="B207" s="13"/>
      <c r="C207" s="13"/>
    </row>
    <row r="208" spans="2:3" ht="12.75">
      <c r="B208" s="13"/>
      <c r="C208" s="13"/>
    </row>
    <row r="209" spans="2:3" ht="12.75">
      <c r="B209" s="13"/>
      <c r="C209" s="13"/>
    </row>
    <row r="210" spans="2:3" ht="12.75">
      <c r="B210" s="13"/>
      <c r="C210" s="13"/>
    </row>
    <row r="211" spans="2:3" ht="12.75">
      <c r="B211" s="13"/>
      <c r="C211" s="13"/>
    </row>
    <row r="212" spans="2:3" ht="12.75">
      <c r="B212" s="13"/>
      <c r="C212" s="13"/>
    </row>
    <row r="213" spans="2:3" ht="12.75">
      <c r="B213" s="13"/>
      <c r="C213" s="13"/>
    </row>
    <row r="214" spans="2:3" ht="12.75">
      <c r="B214" s="13"/>
      <c r="C214" s="13"/>
    </row>
    <row r="215" spans="2:3" ht="12.75">
      <c r="B215" s="13"/>
      <c r="C215" s="13"/>
    </row>
    <row r="216" spans="2:3" ht="12.75">
      <c r="B216" s="13"/>
      <c r="C216" s="13"/>
    </row>
    <row r="217" spans="2:3" ht="12.75">
      <c r="B217" s="13"/>
      <c r="C217" s="13"/>
    </row>
    <row r="218" spans="2:3" ht="12.75">
      <c r="B218" s="13"/>
      <c r="C218" s="13"/>
    </row>
    <row r="219" spans="2:3" ht="12.75">
      <c r="B219" s="13"/>
      <c r="C219" s="13"/>
    </row>
    <row r="220" spans="2:3" ht="12.75">
      <c r="B220" s="13"/>
      <c r="C220" s="13"/>
    </row>
    <row r="221" spans="2:3" ht="12.75">
      <c r="B221" s="13"/>
      <c r="C221" s="13"/>
    </row>
    <row r="222" spans="2:3" ht="12.75">
      <c r="B222" s="13"/>
      <c r="C222" s="13"/>
    </row>
    <row r="223" spans="2:3" ht="12.75">
      <c r="B223" s="13"/>
      <c r="C223" s="13"/>
    </row>
    <row r="224" spans="2:3" ht="12.75">
      <c r="B224" s="13"/>
      <c r="C224" s="13"/>
    </row>
    <row r="225" spans="2:3" ht="12.75">
      <c r="B225" s="13"/>
      <c r="C225" s="13"/>
    </row>
    <row r="226" spans="2:3" ht="12.75">
      <c r="B226" s="13"/>
      <c r="C226" s="13"/>
    </row>
    <row r="227" spans="2:3" ht="12.75">
      <c r="B227" s="13"/>
      <c r="C227" s="13"/>
    </row>
    <row r="228" spans="2:3" ht="12.75">
      <c r="B228" s="13"/>
      <c r="C228" s="13"/>
    </row>
    <row r="229" spans="2:3" ht="12.75">
      <c r="B229" s="13"/>
      <c r="C229" s="13"/>
    </row>
    <row r="230" spans="2:3" ht="12.75">
      <c r="B230" s="13"/>
      <c r="C230" s="13"/>
    </row>
    <row r="231" spans="2:3" ht="12.75">
      <c r="B231" s="13"/>
      <c r="C231" s="13"/>
    </row>
    <row r="232" spans="2:3" ht="12.75">
      <c r="B232" s="13"/>
      <c r="C232" s="13"/>
    </row>
    <row r="233" spans="2:3" ht="12.75">
      <c r="B233" s="13"/>
      <c r="C233" s="13"/>
    </row>
    <row r="234" spans="2:3" ht="12.75">
      <c r="B234" s="13"/>
      <c r="C234" s="13"/>
    </row>
    <row r="235" spans="2:3" ht="12.75">
      <c r="B235" s="13"/>
      <c r="C235" s="13"/>
    </row>
    <row r="236" spans="2:3" ht="12.75">
      <c r="B236" s="13"/>
      <c r="C236" s="13"/>
    </row>
    <row r="237" spans="2:3" ht="12.75">
      <c r="B237" s="13"/>
      <c r="C237" s="13"/>
    </row>
    <row r="238" spans="2:3" ht="12.75">
      <c r="B238" s="13"/>
      <c r="C238" s="13"/>
    </row>
    <row r="239" spans="2:3" ht="12.75">
      <c r="B239" s="13"/>
      <c r="C239" s="13"/>
    </row>
    <row r="240" spans="2:3" ht="12.75">
      <c r="B240" s="13"/>
      <c r="C240" s="13"/>
    </row>
    <row r="241" spans="2:3" ht="12.75">
      <c r="B241" s="13"/>
      <c r="C241" s="13"/>
    </row>
    <row r="242" spans="2:3" ht="12.75">
      <c r="B242" s="13"/>
      <c r="C242" s="13"/>
    </row>
    <row r="243" spans="2:3" ht="12.75">
      <c r="B243" s="13"/>
      <c r="C243" s="13"/>
    </row>
    <row r="244" spans="2:3" ht="12.75">
      <c r="B244" s="13"/>
      <c r="C244" s="13"/>
    </row>
    <row r="245" spans="2:3" ht="12.75">
      <c r="B245" s="13"/>
      <c r="C245" s="13"/>
    </row>
    <row r="246" spans="2:3" ht="12.75">
      <c r="B246" s="13"/>
      <c r="C246" s="13"/>
    </row>
    <row r="247" spans="2:3" ht="12.75">
      <c r="B247" s="13"/>
      <c r="C247" s="13"/>
    </row>
    <row r="248" spans="2:3" ht="12.75">
      <c r="B248" s="13"/>
      <c r="C248" s="13"/>
    </row>
    <row r="249" spans="2:3" ht="12.75">
      <c r="B249" s="13"/>
      <c r="C249" s="13"/>
    </row>
    <row r="250" spans="2:3" ht="12.75">
      <c r="B250" s="13"/>
      <c r="C250" s="13"/>
    </row>
    <row r="251" spans="2:3" ht="12.75">
      <c r="B251" s="13"/>
      <c r="C251" s="13"/>
    </row>
    <row r="252" spans="2:3" ht="12.75">
      <c r="B252" s="13"/>
      <c r="C252" s="13"/>
    </row>
    <row r="253" spans="2:3" ht="12.75">
      <c r="B253" s="13"/>
      <c r="C253" s="13"/>
    </row>
    <row r="254" spans="2:3" ht="12.75">
      <c r="B254" s="13"/>
      <c r="C254" s="13"/>
    </row>
    <row r="255" spans="2:3" ht="12.75">
      <c r="B255" s="13"/>
      <c r="C255" s="13"/>
    </row>
    <row r="256" spans="2:3" ht="12.75">
      <c r="B256" s="13"/>
      <c r="C256" s="13"/>
    </row>
    <row r="257" spans="2:3" ht="12.75">
      <c r="B257" s="13"/>
      <c r="C257" s="13"/>
    </row>
    <row r="258" spans="2:3" ht="12.75">
      <c r="B258" s="13"/>
      <c r="C258" s="13"/>
    </row>
    <row r="259" spans="2:3" ht="12.75">
      <c r="B259" s="13"/>
      <c r="C259" s="13"/>
    </row>
    <row r="260" spans="2:3" ht="12.75">
      <c r="B260" s="13"/>
      <c r="C260" s="13"/>
    </row>
    <row r="261" spans="2:3" ht="12.75">
      <c r="B261" s="13"/>
      <c r="C261" s="13"/>
    </row>
    <row r="262" spans="2:3" ht="12.75">
      <c r="B262" s="13"/>
      <c r="C262" s="13"/>
    </row>
    <row r="263" spans="2:3" ht="12.75">
      <c r="B263" s="13"/>
      <c r="C263" s="13"/>
    </row>
    <row r="264" spans="2:3" ht="12.75">
      <c r="B264" s="13"/>
      <c r="C264" s="13"/>
    </row>
    <row r="265" spans="2:3" ht="12.75">
      <c r="B265" s="13"/>
      <c r="C265" s="13"/>
    </row>
    <row r="266" spans="2:3" ht="12.75">
      <c r="B266" s="13"/>
      <c r="C266" s="13"/>
    </row>
    <row r="267" spans="2:3" ht="12.75">
      <c r="B267" s="13"/>
      <c r="C267" s="13"/>
    </row>
    <row r="268" spans="2:3" ht="12.75">
      <c r="B268" s="13"/>
      <c r="C268" s="13"/>
    </row>
    <row r="269" spans="2:3" ht="12.75">
      <c r="B269" s="13"/>
      <c r="C269" s="13"/>
    </row>
    <row r="270" spans="2:3" ht="12.75">
      <c r="B270" s="13"/>
      <c r="C270" s="13"/>
    </row>
    <row r="271" spans="2:3" ht="12.75">
      <c r="B271" s="13"/>
      <c r="C271" s="13"/>
    </row>
    <row r="272" spans="2:3" ht="12.75">
      <c r="B272" s="13"/>
      <c r="C272" s="13"/>
    </row>
    <row r="273" spans="2:3" ht="12.75">
      <c r="B273" s="13"/>
      <c r="C273" s="13"/>
    </row>
    <row r="274" spans="2:3" ht="12.75">
      <c r="B274" s="13"/>
      <c r="C274" s="13"/>
    </row>
    <row r="275" spans="2:3" ht="12.75">
      <c r="B275" s="13"/>
      <c r="C275" s="13"/>
    </row>
    <row r="276" spans="2:3" ht="12.75">
      <c r="B276" s="13"/>
      <c r="C276" s="13"/>
    </row>
    <row r="277" spans="2:3" ht="12.75">
      <c r="B277" s="13"/>
      <c r="C277" s="13"/>
    </row>
    <row r="278" spans="2:3" ht="12.75">
      <c r="B278" s="13"/>
      <c r="C278" s="13"/>
    </row>
    <row r="279" spans="2:3" ht="12.75">
      <c r="B279" s="13"/>
      <c r="C279" s="13"/>
    </row>
    <row r="280" spans="2:3" ht="12.75">
      <c r="B280" s="13"/>
      <c r="C280" s="13"/>
    </row>
    <row r="281" spans="2:3" ht="12.75">
      <c r="B281" s="13"/>
      <c r="C281" s="13"/>
    </row>
    <row r="282" spans="2:3" ht="12.75">
      <c r="B282" s="13"/>
      <c r="C282" s="13"/>
    </row>
    <row r="283" spans="2:3" ht="12.75">
      <c r="B283" s="13"/>
      <c r="C283" s="13"/>
    </row>
    <row r="284" spans="2:3" ht="12.75">
      <c r="B284" s="13"/>
      <c r="C284" s="13"/>
    </row>
    <row r="285" spans="2:3" ht="12.75">
      <c r="B285" s="13"/>
      <c r="C285" s="13"/>
    </row>
    <row r="286" spans="2:3" ht="12.75">
      <c r="B286" s="13"/>
      <c r="C286" s="13"/>
    </row>
    <row r="287" spans="2:3" ht="12.75">
      <c r="B287" s="13"/>
      <c r="C287" s="13"/>
    </row>
    <row r="288" spans="2:3" ht="12.75">
      <c r="B288" s="13"/>
      <c r="C288" s="13"/>
    </row>
    <row r="289" spans="2:3" ht="12.75">
      <c r="B289" s="13"/>
      <c r="C289" s="13"/>
    </row>
    <row r="290" spans="2:3" ht="12.75">
      <c r="B290" s="13"/>
      <c r="C290" s="13"/>
    </row>
    <row r="291" spans="2:3" ht="12.75">
      <c r="B291" s="13"/>
      <c r="C291" s="13"/>
    </row>
    <row r="292" spans="2:3" ht="12.75">
      <c r="B292" s="13"/>
      <c r="C292" s="13"/>
    </row>
    <row r="293" spans="2:3" ht="12.75">
      <c r="B293" s="13"/>
      <c r="C293" s="13"/>
    </row>
    <row r="294" spans="2:3" ht="12.75">
      <c r="B294" s="13"/>
      <c r="C294" s="13"/>
    </row>
    <row r="295" spans="2:3" ht="12.75">
      <c r="B295" s="13"/>
      <c r="C295" s="13"/>
    </row>
    <row r="296" spans="2:3" ht="12.75">
      <c r="B296" s="13"/>
      <c r="C296" s="13"/>
    </row>
    <row r="297" spans="2:3" ht="12.75">
      <c r="B297" s="13"/>
      <c r="C297" s="13"/>
    </row>
    <row r="298" spans="2:3" ht="12.75">
      <c r="B298" s="13"/>
      <c r="C298" s="13"/>
    </row>
    <row r="299" spans="2:3" ht="12.75">
      <c r="B299" s="13"/>
      <c r="C299" s="13"/>
    </row>
    <row r="300" spans="2:3" ht="12.75">
      <c r="B300" s="13"/>
      <c r="C300" s="13"/>
    </row>
    <row r="301" spans="2:3" ht="12.75">
      <c r="B301" s="13"/>
      <c r="C301" s="13"/>
    </row>
    <row r="302" spans="2:3" ht="12.75">
      <c r="B302" s="13"/>
      <c r="C302" s="13"/>
    </row>
    <row r="303" spans="2:3" ht="12.75">
      <c r="B303" s="13"/>
      <c r="C303" s="13"/>
    </row>
    <row r="304" spans="2:3" ht="12.75">
      <c r="B304" s="13"/>
      <c r="C304" s="13"/>
    </row>
    <row r="305" spans="2:3" ht="12.75">
      <c r="B305" s="13"/>
      <c r="C305" s="13"/>
    </row>
    <row r="306" spans="2:3" ht="12.75">
      <c r="B306" s="13"/>
      <c r="C306" s="13"/>
    </row>
    <row r="307" spans="2:3" ht="12.75">
      <c r="B307" s="13"/>
      <c r="C307" s="13"/>
    </row>
    <row r="308" spans="2:3" ht="12.75">
      <c r="B308" s="13"/>
      <c r="C308" s="13"/>
    </row>
    <row r="309" spans="2:3" ht="12.75">
      <c r="B309" s="13"/>
      <c r="C309" s="13"/>
    </row>
    <row r="310" spans="2:3" ht="12.75">
      <c r="B310" s="13"/>
      <c r="C310" s="13"/>
    </row>
    <row r="311" spans="2:3" ht="12.75">
      <c r="B311" s="13"/>
      <c r="C311" s="13"/>
    </row>
    <row r="312" spans="2:3" ht="12.75">
      <c r="B312" s="13"/>
      <c r="C312" s="13"/>
    </row>
    <row r="313" spans="2:3" ht="12.75">
      <c r="B313" s="13"/>
      <c r="C313" s="13"/>
    </row>
    <row r="314" spans="2:3" ht="12.75">
      <c r="B314" s="13"/>
      <c r="C314" s="13"/>
    </row>
    <row r="315" spans="2:3" ht="12.75">
      <c r="B315" s="13"/>
      <c r="C315" s="13"/>
    </row>
    <row r="316" spans="2:3" ht="12.75">
      <c r="B316" s="13"/>
      <c r="C316" s="13"/>
    </row>
    <row r="317" spans="2:3" ht="12.75">
      <c r="B317" s="13"/>
      <c r="C317" s="13"/>
    </row>
    <row r="318" spans="2:3" ht="12.75">
      <c r="B318" s="13"/>
      <c r="C318" s="13"/>
    </row>
    <row r="319" spans="2:3" ht="12.75">
      <c r="B319" s="13"/>
      <c r="C319" s="13"/>
    </row>
    <row r="320" spans="2:3" ht="12.75">
      <c r="B320" s="13"/>
      <c r="C320" s="13"/>
    </row>
    <row r="321" spans="2:3" ht="12.75">
      <c r="B321" s="13"/>
      <c r="C321" s="13"/>
    </row>
    <row r="322" spans="2:3" ht="12.75">
      <c r="B322" s="13"/>
      <c r="C322" s="13"/>
    </row>
    <row r="323" spans="2:3" ht="12.75">
      <c r="B323" s="13"/>
      <c r="C323" s="13"/>
    </row>
    <row r="324" spans="2:3" ht="12.75">
      <c r="B324" s="13"/>
      <c r="C324" s="13"/>
    </row>
    <row r="325" spans="2:3" ht="12.75">
      <c r="B325" s="13"/>
      <c r="C325" s="13"/>
    </row>
    <row r="326" spans="2:3" ht="12.75">
      <c r="B326" s="13"/>
      <c r="C326" s="13"/>
    </row>
    <row r="327" spans="2:3" ht="12.75">
      <c r="B327" s="13"/>
      <c r="C327" s="13"/>
    </row>
    <row r="328" spans="2:3" ht="12.75">
      <c r="B328" s="13"/>
      <c r="C328" s="13"/>
    </row>
    <row r="329" spans="2:3" ht="12.75">
      <c r="B329" s="13"/>
      <c r="C329" s="13"/>
    </row>
    <row r="330" spans="2:3" ht="12.75">
      <c r="B330" s="13"/>
      <c r="C330" s="13"/>
    </row>
    <row r="331" spans="2:3" ht="12.75">
      <c r="B331" s="13"/>
      <c r="C331" s="13"/>
    </row>
    <row r="332" spans="2:3" ht="12.75">
      <c r="B332" s="13"/>
      <c r="C332" s="13"/>
    </row>
    <row r="333" spans="2:3" ht="12.75">
      <c r="B333" s="13"/>
      <c r="C333" s="13"/>
    </row>
    <row r="334" spans="2:3" ht="12.75">
      <c r="B334" s="13"/>
      <c r="C334" s="13"/>
    </row>
    <row r="335" spans="2:3" ht="12.75">
      <c r="B335" s="13"/>
      <c r="C335" s="13"/>
    </row>
    <row r="336" spans="2:3" ht="12.75">
      <c r="B336" s="13"/>
      <c r="C336" s="13"/>
    </row>
    <row r="337" spans="2:3" ht="12.75">
      <c r="B337" s="13"/>
      <c r="C337" s="13"/>
    </row>
    <row r="338" spans="2:3" ht="12.75">
      <c r="B338" s="13"/>
      <c r="C338" s="13"/>
    </row>
    <row r="339" spans="2:3" ht="12.75">
      <c r="B339" s="13"/>
      <c r="C339" s="13"/>
    </row>
    <row r="340" spans="2:3" ht="12.75">
      <c r="B340" s="13"/>
      <c r="C340" s="13"/>
    </row>
    <row r="341" spans="2:3" ht="12.75">
      <c r="B341" s="13"/>
      <c r="C341" s="13"/>
    </row>
    <row r="342" spans="2:3" ht="12.75">
      <c r="B342" s="13"/>
      <c r="C342" s="13"/>
    </row>
    <row r="343" spans="2:3" ht="12.75">
      <c r="B343" s="13"/>
      <c r="C343" s="13"/>
    </row>
    <row r="344" spans="2:3" ht="12.75">
      <c r="B344" s="13"/>
      <c r="C344" s="13"/>
    </row>
    <row r="345" spans="2:3" ht="12.75">
      <c r="B345" s="13"/>
      <c r="C345" s="13"/>
    </row>
    <row r="346" spans="2:3" ht="12.75">
      <c r="B346" s="13"/>
      <c r="C346" s="13"/>
    </row>
    <row r="347" spans="2:3" ht="12.75">
      <c r="B347" s="13"/>
      <c r="C347" s="13"/>
    </row>
    <row r="348" spans="2:3" ht="12.75">
      <c r="B348" s="13"/>
      <c r="C348" s="13"/>
    </row>
    <row r="349" spans="2:3" ht="12.75">
      <c r="B349" s="13"/>
      <c r="C349" s="13"/>
    </row>
    <row r="350" spans="2:3" ht="12.75">
      <c r="B350" s="13"/>
      <c r="C350" s="13"/>
    </row>
    <row r="351" spans="2:3" ht="12.75">
      <c r="B351" s="13"/>
      <c r="C351" s="13"/>
    </row>
    <row r="352" spans="2:3" ht="12.75">
      <c r="B352" s="13"/>
      <c r="C352" s="13"/>
    </row>
    <row r="353" spans="2:3" ht="12.75">
      <c r="B353" s="13"/>
      <c r="C353" s="13"/>
    </row>
    <row r="354" spans="2:3" ht="12.75">
      <c r="B354" s="13"/>
      <c r="C354" s="13"/>
    </row>
    <row r="355" spans="2:3" ht="12.75">
      <c r="B355" s="13"/>
      <c r="C355" s="13"/>
    </row>
    <row r="356" spans="2:3" ht="12.75">
      <c r="B356" s="13"/>
      <c r="C356" s="13"/>
    </row>
    <row r="357" spans="2:3" ht="12.75">
      <c r="B357" s="13"/>
      <c r="C357" s="13"/>
    </row>
    <row r="358" spans="2:3" ht="12.75">
      <c r="B358" s="13"/>
      <c r="C358" s="13"/>
    </row>
    <row r="359" spans="2:3" ht="12.75">
      <c r="B359" s="13"/>
      <c r="C359" s="13"/>
    </row>
    <row r="360" spans="2:3" ht="12.75">
      <c r="B360" s="13"/>
      <c r="C360" s="13"/>
    </row>
    <row r="361" spans="2:3" ht="12.75">
      <c r="B361" s="13"/>
      <c r="C361" s="13"/>
    </row>
    <row r="362" spans="2:3" ht="12.75">
      <c r="B362" s="13"/>
      <c r="C362" s="13"/>
    </row>
    <row r="363" spans="2:3" ht="12.75">
      <c r="B363" s="13"/>
      <c r="C363" s="13"/>
    </row>
    <row r="364" spans="2:3" ht="12.75">
      <c r="B364" s="13"/>
      <c r="C364" s="13"/>
    </row>
    <row r="365" spans="2:3" ht="12.75">
      <c r="B365" s="13"/>
      <c r="C365" s="13"/>
    </row>
    <row r="366" spans="2:3" ht="12.75">
      <c r="B366" s="13"/>
      <c r="C366" s="13"/>
    </row>
    <row r="367" spans="2:3" ht="12.75">
      <c r="B367" s="13"/>
      <c r="C367" s="13"/>
    </row>
    <row r="368" spans="2:3" ht="12.75">
      <c r="B368" s="13"/>
      <c r="C368" s="13"/>
    </row>
    <row r="369" spans="2:3" ht="12.75">
      <c r="B369" s="13"/>
      <c r="C369" s="13"/>
    </row>
    <row r="370" spans="2:3" ht="12.75">
      <c r="B370" s="13"/>
      <c r="C370" s="13"/>
    </row>
    <row r="371" spans="2:3" ht="12.75">
      <c r="B371" s="13"/>
      <c r="C371" s="13"/>
    </row>
    <row r="372" spans="2:3" ht="12.75">
      <c r="B372" s="13"/>
      <c r="C372" s="13"/>
    </row>
    <row r="373" spans="2:3" ht="12.75">
      <c r="B373" s="13"/>
      <c r="C373" s="13"/>
    </row>
    <row r="374" spans="2:3" ht="12.75">
      <c r="B374" s="13"/>
      <c r="C374" s="13"/>
    </row>
    <row r="375" spans="2:3" ht="12.75">
      <c r="B375" s="13"/>
      <c r="C375" s="13"/>
    </row>
    <row r="376" spans="2:3" ht="12.75">
      <c r="B376" s="13"/>
      <c r="C376" s="13"/>
    </row>
    <row r="377" spans="2:3" ht="12.75">
      <c r="B377" s="13"/>
      <c r="C377" s="13"/>
    </row>
    <row r="378" spans="2:3" ht="12.75">
      <c r="B378" s="13"/>
      <c r="C378" s="13"/>
    </row>
    <row r="379" spans="2:3" ht="12.75">
      <c r="B379" s="13"/>
      <c r="C379" s="13"/>
    </row>
    <row r="380" spans="2:3" ht="12.75">
      <c r="B380" s="13"/>
      <c r="C380" s="13"/>
    </row>
    <row r="381" spans="2:3" ht="12.75">
      <c r="B381" s="13"/>
      <c r="C381" s="13"/>
    </row>
    <row r="382" spans="2:3" ht="12.75">
      <c r="B382" s="13"/>
      <c r="C382" s="13"/>
    </row>
    <row r="383" spans="2:3" ht="12.75">
      <c r="B383" s="13"/>
      <c r="C383" s="13"/>
    </row>
    <row r="384" spans="2:3" ht="12.75">
      <c r="B384" s="13"/>
      <c r="C384" s="13"/>
    </row>
    <row r="385" spans="2:3" ht="12.75">
      <c r="B385" s="13"/>
      <c r="C385" s="13"/>
    </row>
    <row r="386" spans="2:3" ht="12.75">
      <c r="B386" s="13"/>
      <c r="C386" s="13"/>
    </row>
    <row r="387" spans="2:3" ht="12.75">
      <c r="B387" s="13"/>
      <c r="C387" s="13"/>
    </row>
    <row r="388" spans="2:3" ht="12.75">
      <c r="B388" s="13"/>
      <c r="C388" s="13"/>
    </row>
    <row r="389" spans="2:3" ht="12.75">
      <c r="B389" s="13"/>
      <c r="C389" s="13"/>
    </row>
    <row r="390" spans="2:3" ht="12.75">
      <c r="B390" s="13"/>
      <c r="C390" s="13"/>
    </row>
    <row r="391" spans="2:3" ht="12.75">
      <c r="B391" s="13"/>
      <c r="C391" s="13"/>
    </row>
    <row r="392" spans="2:3" ht="12.75">
      <c r="B392" s="13"/>
      <c r="C392" s="13"/>
    </row>
    <row r="393" spans="2:3" ht="12.75">
      <c r="B393" s="13"/>
      <c r="C393" s="13"/>
    </row>
    <row r="394" spans="2:3" ht="12.75">
      <c r="B394" s="13"/>
      <c r="C394" s="13"/>
    </row>
    <row r="395" spans="2:3" ht="12.75">
      <c r="B395" s="13"/>
      <c r="C395" s="13"/>
    </row>
    <row r="396" spans="2:3" ht="12.75">
      <c r="B396" s="13"/>
      <c r="C396" s="13"/>
    </row>
    <row r="397" spans="2:3" ht="12.75">
      <c r="B397" s="13"/>
      <c r="C397" s="13"/>
    </row>
    <row r="398" spans="2:3" ht="12.75">
      <c r="B398" s="13"/>
      <c r="C398" s="13"/>
    </row>
    <row r="399" spans="2:3" ht="12.75">
      <c r="B399" s="13"/>
      <c r="C399" s="13"/>
    </row>
    <row r="400" spans="2:3" ht="12.75">
      <c r="B400" s="13"/>
      <c r="C400" s="13"/>
    </row>
    <row r="401" spans="2:3" ht="12.75">
      <c r="B401" s="13"/>
      <c r="C401" s="13"/>
    </row>
    <row r="402" spans="2:3" ht="12.75">
      <c r="B402" s="13"/>
      <c r="C402" s="13"/>
    </row>
    <row r="403" spans="2:3" ht="12.75">
      <c r="B403" s="13"/>
      <c r="C403" s="13"/>
    </row>
    <row r="404" spans="2:3" ht="12.75">
      <c r="B404" s="13"/>
      <c r="C404" s="13"/>
    </row>
    <row r="405" spans="2:3" ht="12.75">
      <c r="B405" s="13"/>
      <c r="C405" s="13"/>
    </row>
    <row r="406" spans="2:3" ht="12.75">
      <c r="B406" s="13"/>
      <c r="C406" s="13"/>
    </row>
    <row r="407" spans="2:3" ht="12.75">
      <c r="B407" s="13"/>
      <c r="C407" s="13"/>
    </row>
    <row r="408" spans="2:3" ht="12.75">
      <c r="B408" s="13"/>
      <c r="C408" s="13"/>
    </row>
    <row r="409" spans="2:3" ht="12.75">
      <c r="B409" s="13"/>
      <c r="C409" s="13"/>
    </row>
    <row r="410" spans="2:3" ht="12.75">
      <c r="B410" s="13"/>
      <c r="C410" s="13"/>
    </row>
    <row r="411" spans="2:3" ht="12.75">
      <c r="B411" s="13"/>
      <c r="C411" s="13"/>
    </row>
    <row r="412" spans="2:3" ht="12.75">
      <c r="B412" s="13"/>
      <c r="C412" s="13"/>
    </row>
    <row r="413" spans="2:3" ht="12.75">
      <c r="B413" s="13"/>
      <c r="C413" s="13"/>
    </row>
    <row r="414" spans="2:3" ht="12.75">
      <c r="B414" s="13"/>
      <c r="C414" s="13"/>
    </row>
    <row r="415" spans="2:3" ht="12.75">
      <c r="B415" s="13"/>
      <c r="C415" s="13"/>
    </row>
    <row r="416" spans="2:3" ht="12.75">
      <c r="B416" s="13"/>
      <c r="C416" s="13"/>
    </row>
    <row r="417" spans="2:3" ht="12.75">
      <c r="B417" s="13"/>
      <c r="C417" s="13"/>
    </row>
    <row r="418" spans="2:3" ht="12.75">
      <c r="B418" s="13"/>
      <c r="C418" s="13"/>
    </row>
    <row r="419" spans="2:3" ht="12.75">
      <c r="B419" s="13"/>
      <c r="C419" s="13"/>
    </row>
    <row r="420" spans="2:3" ht="12.75">
      <c r="B420" s="13"/>
      <c r="C420" s="13"/>
    </row>
    <row r="421" spans="2:3" ht="12.75">
      <c r="B421" s="13"/>
      <c r="C421" s="13"/>
    </row>
    <row r="422" spans="2:3" ht="12.75">
      <c r="B422" s="13"/>
      <c r="C422" s="13"/>
    </row>
    <row r="423" spans="2:3" ht="12.75">
      <c r="B423" s="13"/>
      <c r="C423" s="13"/>
    </row>
    <row r="424" spans="2:3" ht="12.75">
      <c r="B424" s="13"/>
      <c r="C424" s="13"/>
    </row>
    <row r="425" spans="2:3" ht="12.75">
      <c r="B425" s="13"/>
      <c r="C425" s="13"/>
    </row>
    <row r="426" spans="2:3" ht="12.75">
      <c r="B426" s="13"/>
      <c r="C426" s="13"/>
    </row>
    <row r="427" spans="2:3" ht="12.75">
      <c r="B427" s="13"/>
      <c r="C427" s="13"/>
    </row>
    <row r="428" spans="2:3" ht="12.75">
      <c r="B428" s="13"/>
      <c r="C428" s="13"/>
    </row>
    <row r="429" spans="2:3" ht="12.75">
      <c r="B429" s="13"/>
      <c r="C429" s="13"/>
    </row>
    <row r="430" spans="2:3" ht="12.75">
      <c r="B430" s="13"/>
      <c r="C430" s="13"/>
    </row>
    <row r="431" spans="2:3" ht="12.75">
      <c r="B431" s="13"/>
      <c r="C431" s="13"/>
    </row>
    <row r="432" spans="2:3" ht="12.75">
      <c r="B432" s="13"/>
      <c r="C432" s="13"/>
    </row>
    <row r="433" spans="2:3" ht="12.75">
      <c r="B433" s="13"/>
      <c r="C433" s="13"/>
    </row>
    <row r="434" spans="2:3" ht="12.75">
      <c r="B434" s="13"/>
      <c r="C434" s="13"/>
    </row>
    <row r="435" spans="2:3" ht="12.75">
      <c r="B435" s="13"/>
      <c r="C435" s="13"/>
    </row>
    <row r="436" spans="2:3" ht="12.75">
      <c r="B436" s="13"/>
      <c r="C436" s="13"/>
    </row>
    <row r="437" spans="2:3" ht="12.75">
      <c r="B437" s="13"/>
      <c r="C437" s="13"/>
    </row>
    <row r="438" spans="2:3" ht="12.75">
      <c r="B438" s="13"/>
      <c r="C438" s="13"/>
    </row>
    <row r="439" spans="2:3" ht="12.75">
      <c r="B439" s="13"/>
      <c r="C439" s="13"/>
    </row>
    <row r="440" spans="2:3" ht="12.75">
      <c r="B440" s="13"/>
      <c r="C440" s="13"/>
    </row>
    <row r="441" spans="2:3" ht="12.75">
      <c r="B441" s="13"/>
      <c r="C441" s="13"/>
    </row>
    <row r="442" spans="2:3" ht="12.75">
      <c r="B442" s="13"/>
      <c r="C442" s="13"/>
    </row>
    <row r="443" spans="2:3" ht="12.75">
      <c r="B443" s="13"/>
      <c r="C443" s="13"/>
    </row>
    <row r="444" spans="2:3" ht="12.75">
      <c r="B444" s="13"/>
      <c r="C444" s="13"/>
    </row>
    <row r="445" spans="2:3" ht="12.75">
      <c r="B445" s="13"/>
      <c r="C445" s="13"/>
    </row>
    <row r="446" spans="2:3" ht="12.75">
      <c r="B446" s="13"/>
      <c r="C446" s="13"/>
    </row>
    <row r="447" spans="2:3" ht="12.75">
      <c r="B447" s="13"/>
      <c r="C447" s="13"/>
    </row>
    <row r="448" spans="2:3" ht="12.75">
      <c r="B448" s="13"/>
      <c r="C448" s="13"/>
    </row>
    <row r="449" spans="2:3" ht="12.75">
      <c r="B449" s="13"/>
      <c r="C449" s="13"/>
    </row>
    <row r="450" spans="2:3" ht="12.75">
      <c r="B450" s="13"/>
      <c r="C450" s="13"/>
    </row>
    <row r="451" spans="2:3" ht="12.75">
      <c r="B451" s="13"/>
      <c r="C451" s="13"/>
    </row>
    <row r="452" spans="2:3" ht="12.75">
      <c r="B452" s="13"/>
      <c r="C452" s="13"/>
    </row>
    <row r="453" spans="2:3" ht="12.75">
      <c r="B453" s="13"/>
      <c r="C453" s="13"/>
    </row>
    <row r="454" spans="2:3" ht="12.75">
      <c r="B454" s="13"/>
      <c r="C454" s="13"/>
    </row>
    <row r="455" spans="2:3" ht="12.75">
      <c r="B455" s="13"/>
      <c r="C455" s="13"/>
    </row>
    <row r="456" spans="2:3" ht="12.75">
      <c r="B456" s="13"/>
      <c r="C456" s="13"/>
    </row>
    <row r="457" spans="2:3" ht="12.75">
      <c r="B457" s="13"/>
      <c r="C457" s="13"/>
    </row>
    <row r="458" spans="2:3" ht="12.75">
      <c r="B458" s="13"/>
      <c r="C458" s="13"/>
    </row>
    <row r="459" spans="2:3" ht="12.75">
      <c r="B459" s="13"/>
      <c r="C459" s="13"/>
    </row>
    <row r="460" spans="2:3" ht="12.75">
      <c r="B460" s="13"/>
      <c r="C460" s="13"/>
    </row>
    <row r="461" spans="2:3" ht="12.75">
      <c r="B461" s="13"/>
      <c r="C461" s="13"/>
    </row>
    <row r="462" spans="2:3" ht="12.75">
      <c r="B462" s="13"/>
      <c r="C462" s="13"/>
    </row>
    <row r="463" spans="2:3" ht="12.75">
      <c r="B463" s="13"/>
      <c r="C463" s="13"/>
    </row>
    <row r="464" spans="2:3" ht="12.75">
      <c r="B464" s="13"/>
      <c r="C464" s="13"/>
    </row>
    <row r="465" spans="2:3" ht="12.75">
      <c r="B465" s="13"/>
      <c r="C465" s="13"/>
    </row>
    <row r="466" spans="2:3" ht="12.75">
      <c r="B466" s="13"/>
      <c r="C466" s="13"/>
    </row>
    <row r="467" spans="2:3" ht="12.75">
      <c r="B467" s="13"/>
      <c r="C467" s="13"/>
    </row>
    <row r="468" spans="2:3" ht="12.75">
      <c r="B468" s="13"/>
      <c r="C468" s="13"/>
    </row>
    <row r="469" spans="2:3" ht="12.75">
      <c r="B469" s="13"/>
      <c r="C469" s="13"/>
    </row>
    <row r="470" spans="2:3" ht="12.75">
      <c r="B470" s="13"/>
      <c r="C470" s="13"/>
    </row>
    <row r="471" spans="2:3" ht="12.75">
      <c r="B471" s="13"/>
      <c r="C471" s="13"/>
    </row>
    <row r="472" spans="2:3" ht="12.75">
      <c r="B472" s="13"/>
      <c r="C472" s="13"/>
    </row>
    <row r="473" spans="2:3" ht="12.75">
      <c r="B473" s="13"/>
      <c r="C473" s="13"/>
    </row>
    <row r="474" spans="2:3" ht="12.75">
      <c r="B474" s="13"/>
      <c r="C474" s="13"/>
    </row>
    <row r="475" spans="2:3" ht="12.75">
      <c r="B475" s="13"/>
      <c r="C475" s="13"/>
    </row>
    <row r="476" spans="2:3" ht="12.75">
      <c r="B476" s="13"/>
      <c r="C476" s="13"/>
    </row>
    <row r="477" spans="2:3" ht="12.75">
      <c r="B477" s="13"/>
      <c r="C477" s="13"/>
    </row>
    <row r="478" spans="2:3" ht="12.75">
      <c r="B478" s="13"/>
      <c r="C478" s="13"/>
    </row>
    <row r="479" spans="2:3" ht="12.75">
      <c r="B479" s="13"/>
      <c r="C479" s="13"/>
    </row>
    <row r="480" spans="2:3" ht="12.75">
      <c r="B480" s="13"/>
      <c r="C480" s="13"/>
    </row>
    <row r="481" spans="2:3" ht="12.75">
      <c r="B481" s="13"/>
      <c r="C481" s="13"/>
    </row>
    <row r="482" spans="2:3" ht="12.75">
      <c r="B482" s="13"/>
      <c r="C482" s="13"/>
    </row>
    <row r="483" spans="2:3" ht="12.75">
      <c r="B483" s="13"/>
      <c r="C483" s="13"/>
    </row>
    <row r="484" spans="2:3" ht="12.75">
      <c r="B484" s="13"/>
      <c r="C484" s="13"/>
    </row>
    <row r="485" spans="2:3" ht="12.75">
      <c r="B485" s="13"/>
      <c r="C485" s="13"/>
    </row>
    <row r="486" spans="2:3" ht="12.75">
      <c r="B486" s="13"/>
      <c r="C486" s="13"/>
    </row>
    <row r="487" spans="2:3" ht="12.75">
      <c r="B487" s="13"/>
      <c r="C487" s="13"/>
    </row>
    <row r="488" spans="2:3" ht="12.75">
      <c r="B488" s="13"/>
      <c r="C488" s="13"/>
    </row>
    <row r="489" spans="2:3" ht="12.75">
      <c r="B489" s="13"/>
      <c r="C489" s="13"/>
    </row>
    <row r="490" spans="2:3" ht="12.75">
      <c r="B490" s="13"/>
      <c r="C490" s="13"/>
    </row>
    <row r="491" spans="2:3" ht="12.75">
      <c r="B491" s="13"/>
      <c r="C491" s="13"/>
    </row>
    <row r="492" spans="2:3" ht="12.75">
      <c r="B492" s="13"/>
      <c r="C492" s="13"/>
    </row>
    <row r="493" spans="2:3" ht="12.75">
      <c r="B493" s="13"/>
      <c r="C493" s="13"/>
    </row>
    <row r="494" spans="2:3" ht="12.75">
      <c r="B494" s="13"/>
      <c r="C494" s="13"/>
    </row>
    <row r="495" spans="2:3" ht="12.75">
      <c r="B495" s="13"/>
      <c r="C495" s="13"/>
    </row>
    <row r="496" spans="2:3" ht="12.75">
      <c r="B496" s="13"/>
      <c r="C496" s="13"/>
    </row>
    <row r="497" spans="2:3" ht="12.75">
      <c r="B497" s="13"/>
      <c r="C497" s="13"/>
    </row>
    <row r="498" spans="2:3" ht="12.75">
      <c r="B498" s="13"/>
      <c r="C498" s="13"/>
    </row>
    <row r="499" spans="2:3" ht="12.75">
      <c r="B499" s="13"/>
      <c r="C499" s="13"/>
    </row>
    <row r="500" spans="2:3" ht="12.75">
      <c r="B500" s="13"/>
      <c r="C500" s="13"/>
    </row>
    <row r="501" spans="2:3" ht="12.75">
      <c r="B501" s="13"/>
      <c r="C501" s="13"/>
    </row>
    <row r="502" spans="2:3" ht="12.75">
      <c r="B502" s="13"/>
      <c r="C502" s="13"/>
    </row>
    <row r="503" spans="2:3" ht="12.75">
      <c r="B503" s="13"/>
      <c r="C503" s="13"/>
    </row>
    <row r="504" spans="2:3" ht="12.75">
      <c r="B504" s="13"/>
      <c r="C504" s="13"/>
    </row>
    <row r="505" spans="2:3" ht="12.75">
      <c r="B505" s="13"/>
      <c r="C505" s="13"/>
    </row>
    <row r="506" spans="2:3" ht="12.75">
      <c r="B506" s="13"/>
      <c r="C506" s="13"/>
    </row>
    <row r="507" spans="2:3" ht="12.75">
      <c r="B507" s="13"/>
      <c r="C507" s="13"/>
    </row>
    <row r="508" spans="2:3" ht="12.75">
      <c r="B508" s="13"/>
      <c r="C508" s="13"/>
    </row>
    <row r="509" spans="2:3" ht="12.75">
      <c r="B509" s="13"/>
      <c r="C509" s="13"/>
    </row>
    <row r="510" spans="2:3" ht="12.75">
      <c r="B510" s="13"/>
      <c r="C510" s="13"/>
    </row>
    <row r="511" spans="2:3" ht="12.75">
      <c r="B511" s="13"/>
      <c r="C511" s="13"/>
    </row>
    <row r="512" spans="2:3" ht="12.75">
      <c r="B512" s="13"/>
      <c r="C512" s="13"/>
    </row>
    <row r="513" spans="2:3" ht="12.75">
      <c r="B513" s="13"/>
      <c r="C513" s="13"/>
    </row>
    <row r="514" spans="2:3" ht="12.75">
      <c r="B514" s="13"/>
      <c r="C514" s="13"/>
    </row>
    <row r="515" spans="2:3" ht="12.75">
      <c r="B515" s="13"/>
      <c r="C515" s="13"/>
    </row>
    <row r="516" spans="2:3" ht="12.75">
      <c r="B516" s="13"/>
      <c r="C516" s="13"/>
    </row>
    <row r="517" spans="2:3" ht="12.75">
      <c r="B517" s="13"/>
      <c r="C517" s="13"/>
    </row>
    <row r="518" spans="2:3" ht="12.75">
      <c r="B518" s="13"/>
      <c r="C518" s="13"/>
    </row>
    <row r="519" spans="2:3" ht="12.75">
      <c r="B519" s="13"/>
      <c r="C519" s="13"/>
    </row>
    <row r="520" spans="2:3" ht="12.75">
      <c r="B520" s="13"/>
      <c r="C520" s="13"/>
    </row>
    <row r="521" spans="2:3" ht="12.75">
      <c r="B521" s="13"/>
      <c r="C521" s="13"/>
    </row>
    <row r="522" spans="2:3" ht="12.75">
      <c r="B522" s="13"/>
      <c r="C522" s="13"/>
    </row>
    <row r="523" spans="2:3" ht="12.75">
      <c r="B523" s="13"/>
      <c r="C523" s="13"/>
    </row>
    <row r="524" spans="2:3" ht="12.75">
      <c r="B524" s="13"/>
      <c r="C524" s="13"/>
    </row>
    <row r="525" spans="2:3" ht="12.75">
      <c r="B525" s="13"/>
      <c r="C525" s="13"/>
    </row>
    <row r="526" spans="2:3" ht="12.75">
      <c r="B526" s="13"/>
      <c r="C526" s="13"/>
    </row>
    <row r="527" spans="2:3" ht="12.75">
      <c r="B527" s="13"/>
      <c r="C527" s="13"/>
    </row>
    <row r="528" spans="2:3" ht="12.75">
      <c r="B528" s="13"/>
      <c r="C528" s="13"/>
    </row>
    <row r="529" spans="2:3" ht="12.75">
      <c r="B529" s="13"/>
      <c r="C529" s="13"/>
    </row>
    <row r="530" spans="2:3" ht="12.75">
      <c r="B530" s="13"/>
      <c r="C530" s="13"/>
    </row>
    <row r="531" spans="2:3" ht="12.75">
      <c r="B531" s="13"/>
      <c r="C531" s="13"/>
    </row>
    <row r="532" spans="2:3" ht="12.75">
      <c r="B532" s="13"/>
      <c r="C532" s="13"/>
    </row>
    <row r="533" spans="2:3" ht="12.75">
      <c r="B533" s="13"/>
      <c r="C533" s="13"/>
    </row>
    <row r="534" spans="2:3" ht="12.75">
      <c r="B534" s="13"/>
      <c r="C534" s="13"/>
    </row>
    <row r="535" spans="2:3" ht="12.75">
      <c r="B535" s="13"/>
      <c r="C535" s="13"/>
    </row>
    <row r="536" spans="2:3" ht="12.75">
      <c r="B536" s="13"/>
      <c r="C536" s="13"/>
    </row>
    <row r="537" spans="2:3" ht="12.75">
      <c r="B537" s="13"/>
      <c r="C537" s="13"/>
    </row>
    <row r="538" spans="2:3" ht="12.75">
      <c r="B538" s="13"/>
      <c r="C538" s="13"/>
    </row>
    <row r="539" spans="2:3" ht="12.75">
      <c r="B539" s="13"/>
      <c r="C539" s="13"/>
    </row>
    <row r="540" spans="2:3" ht="12.75">
      <c r="B540" s="13"/>
      <c r="C540" s="13"/>
    </row>
    <row r="541" spans="2:3" ht="12.75">
      <c r="B541" s="13"/>
      <c r="C541" s="13"/>
    </row>
    <row r="542" spans="2:3" ht="12.75">
      <c r="B542" s="13"/>
      <c r="C542" s="13"/>
    </row>
    <row r="543" spans="2:3" ht="12.75">
      <c r="B543" s="13"/>
      <c r="C543" s="13"/>
    </row>
    <row r="544" spans="2:3" ht="12.75">
      <c r="B544" s="13"/>
      <c r="C544" s="13"/>
    </row>
    <row r="545" spans="2:3" ht="12.75">
      <c r="B545" s="13"/>
      <c r="C545" s="13"/>
    </row>
    <row r="546" spans="2:3" ht="12.75">
      <c r="B546" s="13"/>
      <c r="C546" s="13"/>
    </row>
    <row r="547" spans="2:3" ht="12.75">
      <c r="B547" s="13"/>
      <c r="C547" s="13"/>
    </row>
    <row r="548" spans="2:3" ht="12.75">
      <c r="B548" s="13"/>
      <c r="C548" s="13"/>
    </row>
    <row r="549" spans="2:3" ht="12.75">
      <c r="B549" s="13"/>
      <c r="C549" s="13"/>
    </row>
    <row r="550" spans="2:3" ht="12.75">
      <c r="B550" s="13"/>
      <c r="C550" s="13"/>
    </row>
    <row r="551" spans="2:3" ht="12.75">
      <c r="B551" s="13"/>
      <c r="C551" s="13"/>
    </row>
    <row r="552" spans="2:3" ht="12.75">
      <c r="B552" s="13"/>
      <c r="C552" s="13"/>
    </row>
    <row r="553" spans="2:3" ht="12.75">
      <c r="B553" s="13"/>
      <c r="C553" s="13"/>
    </row>
    <row r="554" spans="2:3" ht="12.75">
      <c r="B554" s="13"/>
      <c r="C554" s="13"/>
    </row>
    <row r="555" spans="2:3" ht="12.75">
      <c r="B555" s="13"/>
      <c r="C555" s="13"/>
    </row>
    <row r="556" spans="2:3" ht="12.75">
      <c r="B556" s="13"/>
      <c r="C556" s="13"/>
    </row>
    <row r="557" spans="2:3" ht="12.75">
      <c r="B557" s="13"/>
      <c r="C557" s="13"/>
    </row>
    <row r="558" spans="2:3" ht="12.75">
      <c r="B558" s="13"/>
      <c r="C558" s="13"/>
    </row>
    <row r="559" spans="2:3" ht="12.75">
      <c r="B559" s="13"/>
      <c r="C559" s="13"/>
    </row>
    <row r="560" spans="2:3" ht="12.75">
      <c r="B560" s="13"/>
      <c r="C560" s="13"/>
    </row>
    <row r="561" spans="2:3" ht="12.75">
      <c r="B561" s="13"/>
      <c r="C561" s="13"/>
    </row>
    <row r="562" spans="2:3" ht="12.75">
      <c r="B562" s="13"/>
      <c r="C562" s="13"/>
    </row>
    <row r="563" spans="2:3" ht="12.75">
      <c r="B563" s="13"/>
      <c r="C563" s="13"/>
    </row>
    <row r="564" spans="2:3" ht="12.75">
      <c r="B564" s="13"/>
      <c r="C564" s="13"/>
    </row>
    <row r="565" spans="2:3" ht="12.75">
      <c r="B565" s="13"/>
      <c r="C565" s="13"/>
    </row>
    <row r="566" spans="2:3" ht="12.75">
      <c r="B566" s="13"/>
      <c r="C566" s="13"/>
    </row>
    <row r="567" spans="2:3" ht="12.75">
      <c r="B567" s="13"/>
      <c r="C567" s="13"/>
    </row>
    <row r="568" spans="2:3" ht="12.75">
      <c r="B568" s="13"/>
      <c r="C568" s="13"/>
    </row>
    <row r="569" spans="2:3" ht="12.75">
      <c r="B569" s="13"/>
      <c r="C569" s="13"/>
    </row>
    <row r="570" spans="2:3" ht="12.75">
      <c r="B570" s="13"/>
      <c r="C570" s="13"/>
    </row>
    <row r="571" spans="2:3" ht="12.75">
      <c r="B571" s="13"/>
      <c r="C571" s="13"/>
    </row>
    <row r="572" spans="2:3" ht="12.75">
      <c r="B572" s="13"/>
      <c r="C572" s="13"/>
    </row>
    <row r="573" spans="2:3" ht="12.75">
      <c r="B573" s="13"/>
      <c r="C573" s="13"/>
    </row>
    <row r="574" spans="2:3" ht="12.75">
      <c r="B574" s="13"/>
      <c r="C574" s="13"/>
    </row>
    <row r="575" spans="2:3" ht="12.75">
      <c r="B575" s="13"/>
      <c r="C575" s="13"/>
    </row>
    <row r="576" spans="2:3" ht="12.75">
      <c r="B576" s="13"/>
      <c r="C576" s="13"/>
    </row>
    <row r="577" spans="2:3" ht="12.75">
      <c r="B577" s="13"/>
      <c r="C577" s="13"/>
    </row>
    <row r="578" spans="2:3" ht="12.75">
      <c r="B578" s="13"/>
      <c r="C578" s="13"/>
    </row>
    <row r="579" spans="2:3" ht="12.75">
      <c r="B579" s="13"/>
      <c r="C579" s="13"/>
    </row>
    <row r="580" spans="2:3" ht="12.75">
      <c r="B580" s="13"/>
      <c r="C580" s="13"/>
    </row>
    <row r="581" spans="2:3" ht="12.75">
      <c r="B581" s="13"/>
      <c r="C581" s="13"/>
    </row>
    <row r="582" spans="2:3" ht="12.75">
      <c r="B582" s="13"/>
      <c r="C582" s="13"/>
    </row>
    <row r="583" spans="2:3" ht="12.75">
      <c r="B583" s="13"/>
      <c r="C583" s="13"/>
    </row>
    <row r="584" spans="2:3" ht="12.75">
      <c r="B584" s="13"/>
      <c r="C584" s="13"/>
    </row>
    <row r="585" spans="2:3" ht="12.75">
      <c r="B585" s="13"/>
      <c r="C585" s="13"/>
    </row>
    <row r="586" spans="2:3" ht="12.75">
      <c r="B586" s="13"/>
      <c r="C586" s="13"/>
    </row>
    <row r="587" spans="2:3" ht="12.75">
      <c r="B587" s="13"/>
      <c r="C587" s="13"/>
    </row>
    <row r="588" spans="2:3" ht="12.75">
      <c r="B588" s="13"/>
      <c r="C588" s="13"/>
    </row>
    <row r="589" spans="2:3" ht="12.75">
      <c r="B589" s="13"/>
      <c r="C589" s="13"/>
    </row>
    <row r="590" spans="2:3" ht="12.75">
      <c r="B590" s="13"/>
      <c r="C590" s="13"/>
    </row>
    <row r="591" spans="2:3" ht="12.75">
      <c r="B591" s="13"/>
      <c r="C591" s="13"/>
    </row>
    <row r="592" spans="2:3" ht="12.75">
      <c r="B592" s="13"/>
      <c r="C592" s="13"/>
    </row>
    <row r="593" spans="2:3" ht="12.75">
      <c r="B593" s="13"/>
      <c r="C593" s="13"/>
    </row>
    <row r="594" spans="2:3" ht="12.75">
      <c r="B594" s="13"/>
      <c r="C594" s="13"/>
    </row>
    <row r="595" spans="2:3" ht="12.75">
      <c r="B595" s="13"/>
      <c r="C595" s="13"/>
    </row>
    <row r="596" spans="2:3" ht="12.75">
      <c r="B596" s="13"/>
      <c r="C596" s="13"/>
    </row>
    <row r="597" spans="2:3" ht="12.75">
      <c r="B597" s="13"/>
      <c r="C597" s="13"/>
    </row>
    <row r="598" spans="2:3" ht="12.75">
      <c r="B598" s="13"/>
      <c r="C598" s="13"/>
    </row>
    <row r="599" spans="2:3" ht="12.75">
      <c r="B599" s="13"/>
      <c r="C599" s="13"/>
    </row>
    <row r="600" spans="2:3" ht="12.75">
      <c r="B600" s="13"/>
      <c r="C600" s="13"/>
    </row>
    <row r="601" spans="2:3" ht="12.75">
      <c r="B601" s="13"/>
      <c r="C601" s="13"/>
    </row>
    <row r="602" spans="2:3" ht="12.75">
      <c r="B602" s="13"/>
      <c r="C602" s="13"/>
    </row>
    <row r="603" spans="2:3" ht="12.75">
      <c r="B603" s="13"/>
      <c r="C603" s="13"/>
    </row>
    <row r="604" spans="2:3" ht="12.75">
      <c r="B604" s="13"/>
      <c r="C604" s="13"/>
    </row>
    <row r="605" spans="2:3" ht="12.75">
      <c r="B605" s="13"/>
      <c r="C605" s="13"/>
    </row>
    <row r="606" spans="2:3" ht="12.75">
      <c r="B606" s="13"/>
      <c r="C606" s="13"/>
    </row>
    <row r="607" spans="2:3" ht="12.75">
      <c r="B607" s="13"/>
      <c r="C607" s="13"/>
    </row>
    <row r="608" spans="2:3" ht="12.75">
      <c r="B608" s="13"/>
      <c r="C608" s="13"/>
    </row>
    <row r="609" spans="2:3" ht="12.75">
      <c r="B609" s="13"/>
      <c r="C609" s="13"/>
    </row>
    <row r="610" spans="2:3" ht="12.75">
      <c r="B610" s="13"/>
      <c r="C610" s="13"/>
    </row>
    <row r="611" spans="2:3" ht="12.75">
      <c r="B611" s="13"/>
      <c r="C611" s="13"/>
    </row>
    <row r="612" spans="2:3" ht="12.75">
      <c r="B612" s="13"/>
      <c r="C612" s="13"/>
    </row>
    <row r="613" spans="2:3" ht="12.75">
      <c r="B613" s="13"/>
      <c r="C613" s="13"/>
    </row>
    <row r="614" spans="2:3" ht="12.75">
      <c r="B614" s="13"/>
      <c r="C614" s="13"/>
    </row>
    <row r="615" spans="2:3" ht="12.75">
      <c r="B615" s="13"/>
      <c r="C615" s="13"/>
    </row>
    <row r="616" spans="2:3" ht="12.75">
      <c r="B616" s="13"/>
      <c r="C616" s="13"/>
    </row>
    <row r="617" spans="2:3" ht="12.75">
      <c r="B617" s="13"/>
      <c r="C617" s="13"/>
    </row>
    <row r="618" spans="2:3" ht="12.75">
      <c r="B618" s="13"/>
      <c r="C618" s="13"/>
    </row>
    <row r="619" spans="2:3" ht="12.75">
      <c r="B619" s="13"/>
      <c r="C619" s="13"/>
    </row>
    <row r="620" spans="2:3" ht="12.75">
      <c r="B620" s="13"/>
      <c r="C620" s="13"/>
    </row>
    <row r="621" spans="2:3" ht="12.75">
      <c r="B621" s="13"/>
      <c r="C621" s="13"/>
    </row>
    <row r="622" spans="2:3" ht="12.75">
      <c r="B622" s="13"/>
      <c r="C622" s="13"/>
    </row>
    <row r="623" spans="2:3" ht="12.75">
      <c r="B623" s="13"/>
      <c r="C623" s="13"/>
    </row>
    <row r="624" spans="2:3" ht="12.75">
      <c r="B624" s="13"/>
      <c r="C624" s="13"/>
    </row>
    <row r="625" spans="2:3" ht="12.75">
      <c r="B625" s="13"/>
      <c r="C625" s="13"/>
    </row>
    <row r="626" spans="2:3" ht="12.75">
      <c r="B626" s="13"/>
      <c r="C626" s="13"/>
    </row>
    <row r="627" spans="2:3" ht="12.75">
      <c r="B627" s="13"/>
      <c r="C627" s="13"/>
    </row>
    <row r="628" spans="2:3" ht="12.75">
      <c r="B628" s="13"/>
      <c r="C628" s="13"/>
    </row>
    <row r="629" spans="2:3" ht="12.75">
      <c r="B629" s="13"/>
      <c r="C629" s="13"/>
    </row>
    <row r="630" spans="2:3" ht="12.75">
      <c r="B630" s="13"/>
      <c r="C630" s="13"/>
    </row>
    <row r="631" spans="2:3" ht="12.75">
      <c r="B631" s="13"/>
      <c r="C631" s="13"/>
    </row>
    <row r="632" spans="2:3" ht="12.75">
      <c r="B632" s="13"/>
      <c r="C632" s="13"/>
    </row>
    <row r="633" spans="2:3" ht="12.75">
      <c r="B633" s="13"/>
      <c r="C633" s="13"/>
    </row>
    <row r="634" spans="2:3" ht="12.75">
      <c r="B634" s="13"/>
      <c r="C634" s="13"/>
    </row>
    <row r="635" spans="2:3" ht="12.75">
      <c r="B635" s="13"/>
      <c r="C635" s="13"/>
    </row>
    <row r="636" spans="2:3" ht="12.75">
      <c r="B636" s="13"/>
      <c r="C636" s="13"/>
    </row>
    <row r="637" spans="2:3" ht="12.75">
      <c r="B637" s="13"/>
      <c r="C637" s="13"/>
    </row>
    <row r="638" spans="2:3" ht="12.75">
      <c r="B638" s="13"/>
      <c r="C638" s="13"/>
    </row>
    <row r="639" spans="2:3" ht="12.75">
      <c r="B639" s="13"/>
      <c r="C639" s="13"/>
    </row>
    <row r="640" spans="2:3" ht="12.75">
      <c r="B640" s="13"/>
      <c r="C640" s="13"/>
    </row>
    <row r="641" spans="2:3" ht="12.75">
      <c r="B641" s="13"/>
      <c r="C641" s="13"/>
    </row>
    <row r="642" spans="2:3" ht="12.75">
      <c r="B642" s="13"/>
      <c r="C642" s="13"/>
    </row>
    <row r="643" spans="2:3" ht="12.75">
      <c r="B643" s="13"/>
      <c r="C643" s="13"/>
    </row>
    <row r="644" spans="2:3" ht="12.75">
      <c r="B644" s="13"/>
      <c r="C644" s="13"/>
    </row>
    <row r="645" spans="2:3" ht="12.75">
      <c r="B645" s="13"/>
      <c r="C645" s="13"/>
    </row>
    <row r="646" spans="2:3" ht="12.75">
      <c r="B646" s="13"/>
      <c r="C646" s="13"/>
    </row>
    <row r="647" spans="2:3" ht="12.75">
      <c r="B647" s="13"/>
      <c r="C647" s="13"/>
    </row>
    <row r="648" spans="2:3" ht="12.75">
      <c r="B648" s="13"/>
      <c r="C648" s="13"/>
    </row>
    <row r="649" spans="2:3" ht="12.75">
      <c r="B649" s="13"/>
      <c r="C649" s="13"/>
    </row>
    <row r="650" spans="2:3" ht="12.75">
      <c r="B650" s="13"/>
      <c r="C650" s="13"/>
    </row>
    <row r="651" spans="2:3" ht="12.75">
      <c r="B651" s="13"/>
      <c r="C651" s="13"/>
    </row>
    <row r="652" spans="2:3" ht="12.75">
      <c r="B652" s="13"/>
      <c r="C652" s="13"/>
    </row>
    <row r="653" spans="2:3" ht="12.75">
      <c r="B653" s="13"/>
      <c r="C653" s="13"/>
    </row>
    <row r="654" spans="2:3" ht="12.75">
      <c r="B654" s="13"/>
      <c r="C654" s="13"/>
    </row>
    <row r="655" spans="2:3" ht="12.75">
      <c r="B655" s="13"/>
      <c r="C655" s="13"/>
    </row>
    <row r="656" spans="2:3" ht="12.75">
      <c r="B656" s="13"/>
      <c r="C656" s="13"/>
    </row>
    <row r="657" spans="2:3" ht="12.75">
      <c r="B657" s="13"/>
      <c r="C657" s="13"/>
    </row>
    <row r="658" spans="2:3" ht="12.75">
      <c r="B658" s="13"/>
      <c r="C658" s="13"/>
    </row>
    <row r="659" spans="2:3" ht="12.75">
      <c r="B659" s="13"/>
      <c r="C659" s="13"/>
    </row>
    <row r="660" spans="2:3" ht="12.75">
      <c r="B660" s="13"/>
      <c r="C660" s="13"/>
    </row>
    <row r="661" spans="2:3" ht="12.75">
      <c r="B661" s="13"/>
      <c r="C661" s="13"/>
    </row>
    <row r="662" spans="2:3" ht="12.75">
      <c r="B662" s="13"/>
      <c r="C662" s="13"/>
    </row>
    <row r="663" spans="2:3" ht="12.75">
      <c r="B663" s="13"/>
      <c r="C663" s="13"/>
    </row>
    <row r="664" spans="2:3" ht="12.75">
      <c r="B664" s="13"/>
      <c r="C664" s="13"/>
    </row>
    <row r="665" spans="2:3" ht="12.75">
      <c r="B665" s="13"/>
      <c r="C665" s="13"/>
    </row>
    <row r="666" spans="2:3" ht="12.75">
      <c r="B666" s="13"/>
      <c r="C666" s="13"/>
    </row>
    <row r="667" spans="2:3" ht="12.75">
      <c r="B667" s="13"/>
      <c r="C667" s="13"/>
    </row>
    <row r="668" spans="2:3" ht="12.75">
      <c r="B668" s="13"/>
      <c r="C668" s="13"/>
    </row>
    <row r="669" spans="2:3" ht="12.75">
      <c r="B669" s="13"/>
      <c r="C669" s="13"/>
    </row>
    <row r="670" spans="2:3" ht="12.75">
      <c r="B670" s="13"/>
      <c r="C670" s="13"/>
    </row>
    <row r="671" spans="2:3" ht="12.75">
      <c r="B671" s="13"/>
      <c r="C671" s="13"/>
    </row>
    <row r="672" spans="2:3" ht="12.75">
      <c r="B672" s="13"/>
      <c r="C672" s="13"/>
    </row>
    <row r="673" spans="2:3" ht="12.75">
      <c r="B673" s="13"/>
      <c r="C673" s="13"/>
    </row>
    <row r="674" spans="2:3" ht="12.75">
      <c r="B674" s="13"/>
      <c r="C674" s="13"/>
    </row>
    <row r="675" spans="2:3" ht="12.75">
      <c r="B675" s="13"/>
      <c r="C675" s="13"/>
    </row>
    <row r="676" spans="2:3" ht="12.75">
      <c r="B676" s="13"/>
      <c r="C676" s="13"/>
    </row>
    <row r="677" spans="2:3" ht="12.75">
      <c r="B677" s="13"/>
      <c r="C677" s="13"/>
    </row>
    <row r="678" spans="2:3" ht="12.75">
      <c r="B678" s="13"/>
      <c r="C678" s="13"/>
    </row>
    <row r="679" spans="2:3" ht="12.75">
      <c r="B679" s="13"/>
      <c r="C679" s="13"/>
    </row>
    <row r="680" spans="2:3" ht="12.75">
      <c r="B680" s="13"/>
      <c r="C680" s="13"/>
    </row>
    <row r="681" spans="2:3" ht="12.75">
      <c r="B681" s="13"/>
      <c r="C681" s="13"/>
    </row>
    <row r="682" spans="2:3" ht="12.75">
      <c r="B682" s="13"/>
      <c r="C682" s="13"/>
    </row>
    <row r="683" spans="2:3" ht="12.75">
      <c r="B683" s="13"/>
      <c r="C683" s="13"/>
    </row>
    <row r="684" spans="2:3" ht="12.75">
      <c r="B684" s="13"/>
      <c r="C684" s="13"/>
    </row>
    <row r="685" spans="2:3" ht="12.75">
      <c r="B685" s="13"/>
      <c r="C685" s="13"/>
    </row>
    <row r="686" spans="2:3" ht="12.75">
      <c r="B686" s="13"/>
      <c r="C686" s="13"/>
    </row>
    <row r="687" spans="2:3" ht="12.75">
      <c r="B687" s="13"/>
      <c r="C687" s="13"/>
    </row>
    <row r="688" spans="2:3" ht="12.75">
      <c r="B688" s="13"/>
      <c r="C688" s="13"/>
    </row>
    <row r="689" spans="2:3" ht="12.75">
      <c r="B689" s="13"/>
      <c r="C689" s="13"/>
    </row>
    <row r="690" spans="2:3" ht="12.75">
      <c r="B690" s="13"/>
      <c r="C690" s="13"/>
    </row>
    <row r="691" spans="2:3" ht="12.75">
      <c r="B691" s="13"/>
      <c r="C691" s="13"/>
    </row>
    <row r="692" spans="2:3" ht="12.75">
      <c r="B692" s="13"/>
      <c r="C692" s="13"/>
    </row>
    <row r="693" spans="2:3" ht="12.75">
      <c r="B693" s="13"/>
      <c r="C693" s="13"/>
    </row>
    <row r="694" spans="2:3" ht="12.75">
      <c r="B694" s="13"/>
      <c r="C694" s="13"/>
    </row>
    <row r="695" spans="2:3" ht="12.75">
      <c r="B695" s="13"/>
      <c r="C695" s="13"/>
    </row>
    <row r="696" spans="2:3" ht="12.75">
      <c r="B696" s="13"/>
      <c r="C696" s="13"/>
    </row>
    <row r="697" spans="2:3" ht="12.75">
      <c r="B697" s="13"/>
      <c r="C697" s="13"/>
    </row>
    <row r="698" spans="2:3" ht="12.75">
      <c r="B698" s="13"/>
      <c r="C698" s="13"/>
    </row>
    <row r="699" spans="2:3" ht="12.75">
      <c r="B699" s="13"/>
      <c r="C699" s="13"/>
    </row>
    <row r="700" spans="2:3" ht="12.75">
      <c r="B700" s="13"/>
      <c r="C700" s="13"/>
    </row>
    <row r="701" spans="2:3" ht="12.75">
      <c r="B701" s="13"/>
      <c r="C701" s="13"/>
    </row>
    <row r="702" spans="2:3" ht="12.75">
      <c r="B702" s="13"/>
      <c r="C702" s="13"/>
    </row>
    <row r="703" spans="2:3" ht="12.75">
      <c r="B703" s="13"/>
      <c r="C703" s="13"/>
    </row>
    <row r="704" spans="2:3" ht="12.75">
      <c r="B704" s="13"/>
      <c r="C704" s="13"/>
    </row>
    <row r="705" spans="2:3" ht="12.75">
      <c r="B705" s="13"/>
      <c r="C705" s="13"/>
    </row>
    <row r="706" spans="2:3" ht="12.75">
      <c r="B706" s="13"/>
      <c r="C706" s="13"/>
    </row>
    <row r="707" spans="2:3" ht="12.75">
      <c r="B707" s="13"/>
      <c r="C707" s="13"/>
    </row>
    <row r="708" spans="2:3" ht="12.75">
      <c r="B708" s="13"/>
      <c r="C708" s="13"/>
    </row>
    <row r="709" spans="2:3" ht="12.75">
      <c r="B709" s="13"/>
      <c r="C709" s="13"/>
    </row>
    <row r="710" spans="2:3" ht="12.75">
      <c r="B710" s="13"/>
      <c r="C710" s="13"/>
    </row>
    <row r="711" spans="2:3" ht="12.75">
      <c r="B711" s="13"/>
      <c r="C711" s="13"/>
    </row>
    <row r="712" spans="2:3" ht="12.75">
      <c r="B712" s="13"/>
      <c r="C712" s="13"/>
    </row>
    <row r="713" spans="2:3" ht="12.75">
      <c r="B713" s="13"/>
      <c r="C713" s="13"/>
    </row>
    <row r="714" spans="2:3" ht="12.75">
      <c r="B714" s="13"/>
      <c r="C714" s="13"/>
    </row>
    <row r="715" spans="2:3" ht="12.75">
      <c r="B715" s="13"/>
      <c r="C715" s="13"/>
    </row>
    <row r="716" spans="2:3" ht="12.75">
      <c r="B716" s="13"/>
      <c r="C716" s="13"/>
    </row>
    <row r="717" spans="2:3" ht="12.75">
      <c r="B717" s="13"/>
      <c r="C717" s="13"/>
    </row>
    <row r="718" spans="2:3" ht="12.75">
      <c r="B718" s="13"/>
      <c r="C718" s="13"/>
    </row>
    <row r="719" spans="2:3" ht="12.75">
      <c r="B719" s="13"/>
      <c r="C719" s="13"/>
    </row>
    <row r="720" spans="2:3" ht="12.75">
      <c r="B720" s="13"/>
      <c r="C720" s="13"/>
    </row>
    <row r="721" spans="2:3" ht="12.75">
      <c r="B721" s="13"/>
      <c r="C721" s="13"/>
    </row>
    <row r="722" spans="2:3" ht="12.75">
      <c r="B722" s="13"/>
      <c r="C722" s="13"/>
    </row>
    <row r="723" spans="2:3" ht="12.75">
      <c r="B723" s="13"/>
      <c r="C723" s="13"/>
    </row>
    <row r="724" spans="2:3" ht="12.75">
      <c r="B724" s="13"/>
      <c r="C724" s="13"/>
    </row>
    <row r="725" spans="2:3" ht="12.75">
      <c r="B725" s="13"/>
      <c r="C725" s="13"/>
    </row>
    <row r="726" spans="2:3" ht="12.75">
      <c r="B726" s="13"/>
      <c r="C726" s="13"/>
    </row>
    <row r="727" spans="2:3" ht="12.75">
      <c r="B727" s="13"/>
      <c r="C727" s="13"/>
    </row>
    <row r="728" spans="2:3" ht="12.75">
      <c r="B728" s="13"/>
      <c r="C728" s="13"/>
    </row>
    <row r="729" spans="2:3" ht="12.75">
      <c r="B729" s="13"/>
      <c r="C729" s="13"/>
    </row>
    <row r="730" spans="2:3" ht="12.75">
      <c r="B730" s="13"/>
      <c r="C730" s="13"/>
    </row>
    <row r="731" spans="2:3" ht="12.75">
      <c r="B731" s="13"/>
      <c r="C731" s="13"/>
    </row>
    <row r="732" spans="2:3" ht="12.75">
      <c r="B732" s="13"/>
      <c r="C732" s="13"/>
    </row>
    <row r="733" spans="2:3" ht="12.75">
      <c r="B733" s="13"/>
      <c r="C733" s="13"/>
    </row>
    <row r="734" spans="2:3" ht="12.75">
      <c r="B734" s="13"/>
      <c r="C734" s="13"/>
    </row>
    <row r="735" spans="2:3" ht="12.75">
      <c r="B735" s="13"/>
      <c r="C735" s="13"/>
    </row>
    <row r="736" spans="2:3" ht="12.75">
      <c r="B736" s="13"/>
      <c r="C736" s="13"/>
    </row>
    <row r="737" spans="2:3" ht="12.75">
      <c r="B737" s="13"/>
      <c r="C737" s="13"/>
    </row>
    <row r="738" spans="2:3" ht="12.75">
      <c r="B738" s="13"/>
      <c r="C738" s="13"/>
    </row>
    <row r="739" spans="2:3" ht="12.75">
      <c r="B739" s="13"/>
      <c r="C739" s="13"/>
    </row>
    <row r="740" spans="2:3" ht="12.75">
      <c r="B740" s="13"/>
      <c r="C740" s="13"/>
    </row>
    <row r="741" spans="2:3" ht="12.75">
      <c r="B741" s="13"/>
      <c r="C741" s="13"/>
    </row>
    <row r="742" spans="2:3" ht="12.75">
      <c r="B742" s="13"/>
      <c r="C742" s="13"/>
    </row>
    <row r="743" spans="2:3" ht="12.75">
      <c r="B743" s="13"/>
      <c r="C743" s="13"/>
    </row>
    <row r="744" spans="2:3" ht="12.75">
      <c r="B744" s="13"/>
      <c r="C744" s="13"/>
    </row>
    <row r="745" spans="2:3" ht="12.75">
      <c r="B745" s="13"/>
      <c r="C745" s="13"/>
    </row>
    <row r="746" spans="2:3" ht="12.75">
      <c r="B746" s="13"/>
      <c r="C746" s="13"/>
    </row>
    <row r="747" spans="2:3" ht="12.75">
      <c r="B747" s="13"/>
      <c r="C747" s="13"/>
    </row>
    <row r="748" spans="2:3" ht="12.75">
      <c r="B748" s="13"/>
      <c r="C748" s="13"/>
    </row>
    <row r="749" spans="2:3" ht="12.75">
      <c r="B749" s="13"/>
      <c r="C749" s="13"/>
    </row>
    <row r="750" spans="2:3" ht="12.75">
      <c r="B750" s="13"/>
      <c r="C750" s="13"/>
    </row>
    <row r="751" spans="2:3" ht="12.75">
      <c r="B751" s="13"/>
      <c r="C751" s="13"/>
    </row>
    <row r="752" spans="2:3" ht="12.75">
      <c r="B752" s="13"/>
      <c r="C752" s="13"/>
    </row>
    <row r="753" spans="2:3" ht="12.75">
      <c r="B753" s="13"/>
      <c r="C753" s="13"/>
    </row>
    <row r="754" spans="2:3" ht="12.75">
      <c r="B754" s="13"/>
      <c r="C754" s="13"/>
    </row>
    <row r="755" spans="2:3" ht="12.75">
      <c r="B755" s="13"/>
      <c r="C755" s="13"/>
    </row>
    <row r="756" spans="2:3" ht="12.75">
      <c r="B756" s="13"/>
      <c r="C756" s="13"/>
    </row>
    <row r="757" spans="2:3" ht="12.75">
      <c r="B757" s="13"/>
      <c r="C757" s="13"/>
    </row>
    <row r="758" spans="2:3" ht="12.75">
      <c r="B758" s="13"/>
      <c r="C758" s="13"/>
    </row>
    <row r="759" spans="2:3" ht="12.75">
      <c r="B759" s="13"/>
      <c r="C759" s="13"/>
    </row>
    <row r="760" spans="2:3" ht="12.75">
      <c r="B760" s="13"/>
      <c r="C760" s="13"/>
    </row>
    <row r="761" spans="2:3" ht="12.75">
      <c r="B761" s="13"/>
      <c r="C761" s="13"/>
    </row>
    <row r="762" spans="2:3" ht="12.75">
      <c r="B762" s="13"/>
      <c r="C762" s="13"/>
    </row>
    <row r="763" spans="2:3" ht="12.75">
      <c r="B763" s="13"/>
      <c r="C763" s="13"/>
    </row>
    <row r="764" spans="2:3" ht="12.75">
      <c r="B764" s="13"/>
      <c r="C764" s="13"/>
    </row>
    <row r="765" spans="2:3" ht="12.75">
      <c r="B765" s="13"/>
      <c r="C765" s="13"/>
    </row>
    <row r="766" spans="2:3" ht="12.75">
      <c r="B766" s="13"/>
      <c r="C766" s="13"/>
    </row>
    <row r="767" spans="2:3" ht="12.75">
      <c r="B767" s="13"/>
      <c r="C767" s="13"/>
    </row>
    <row r="768" spans="2:3" ht="12.75">
      <c r="B768" s="13"/>
      <c r="C768" s="13"/>
    </row>
    <row r="769" spans="2:3" ht="12.75">
      <c r="B769" s="13"/>
      <c r="C769" s="13"/>
    </row>
    <row r="770" spans="2:3" ht="12.75">
      <c r="B770" s="13"/>
      <c r="C770" s="13"/>
    </row>
    <row r="771" spans="2:3" ht="12.75">
      <c r="B771" s="13"/>
      <c r="C771" s="13"/>
    </row>
    <row r="772" spans="2:3" ht="12.75">
      <c r="B772" s="13"/>
      <c r="C772" s="13"/>
    </row>
    <row r="773" spans="2:3" ht="12.75">
      <c r="B773" s="13"/>
      <c r="C773" s="13"/>
    </row>
    <row r="774" spans="2:3" ht="12.75">
      <c r="B774" s="13"/>
      <c r="C774" s="13"/>
    </row>
    <row r="775" spans="2:3" ht="12.75">
      <c r="B775" s="13"/>
      <c r="C775" s="13"/>
    </row>
    <row r="776" spans="2:3" ht="12.75">
      <c r="B776" s="13"/>
      <c r="C776" s="13"/>
    </row>
    <row r="777" spans="2:3" ht="12.75">
      <c r="B777" s="13"/>
      <c r="C777" s="13"/>
    </row>
    <row r="778" spans="2:3" ht="12.75">
      <c r="B778" s="13"/>
      <c r="C778" s="13"/>
    </row>
    <row r="779" spans="2:3" ht="12.75">
      <c r="B779" s="13"/>
      <c r="C779" s="13"/>
    </row>
    <row r="780" spans="2:3" ht="12.75">
      <c r="B780" s="13"/>
      <c r="C780" s="13"/>
    </row>
    <row r="781" spans="2:3" ht="12.75">
      <c r="B781" s="13"/>
      <c r="C781" s="13"/>
    </row>
    <row r="782" spans="2:3" ht="12.75">
      <c r="B782" s="13"/>
      <c r="C782" s="13"/>
    </row>
    <row r="783" spans="2:3" ht="12.75">
      <c r="B783" s="13"/>
      <c r="C783" s="13"/>
    </row>
    <row r="784" spans="2:3" ht="12.75">
      <c r="B784" s="13"/>
      <c r="C784" s="13"/>
    </row>
    <row r="785" spans="2:3" ht="12.75">
      <c r="B785" s="13"/>
      <c r="C785" s="13"/>
    </row>
    <row r="786" spans="2:3" ht="12.75">
      <c r="B786" s="13"/>
      <c r="C786" s="13"/>
    </row>
    <row r="787" spans="2:3" ht="12.75">
      <c r="B787" s="13"/>
      <c r="C787" s="13"/>
    </row>
    <row r="788" spans="2:3" ht="12.75">
      <c r="B788" s="13"/>
      <c r="C788" s="13"/>
    </row>
    <row r="789" spans="2:3" ht="12.75">
      <c r="B789" s="13"/>
      <c r="C789" s="13"/>
    </row>
    <row r="790" spans="2:3" ht="12.75">
      <c r="B790" s="13"/>
      <c r="C790" s="13"/>
    </row>
    <row r="791" spans="2:3" ht="12.75">
      <c r="B791" s="13"/>
      <c r="C791" s="13"/>
    </row>
    <row r="792" spans="2:3" ht="12.75">
      <c r="B792" s="13"/>
      <c r="C792" s="13"/>
    </row>
    <row r="793" spans="2:3" ht="12.75">
      <c r="B793" s="13"/>
      <c r="C793" s="13"/>
    </row>
    <row r="794" spans="2:3" ht="12.75">
      <c r="B794" s="13"/>
      <c r="C794" s="13"/>
    </row>
    <row r="795" spans="2:3" ht="12.75">
      <c r="B795" s="13"/>
      <c r="C795" s="13"/>
    </row>
    <row r="796" spans="2:3" ht="12.75">
      <c r="B796" s="13"/>
      <c r="C796" s="13"/>
    </row>
    <row r="797" spans="2:3" ht="12.75">
      <c r="B797" s="13"/>
      <c r="C797" s="13"/>
    </row>
    <row r="798" spans="2:3" ht="12.75">
      <c r="B798" s="13"/>
      <c r="C798" s="13"/>
    </row>
    <row r="799" spans="2:3" ht="12.75">
      <c r="B799" s="13"/>
      <c r="C799" s="13"/>
    </row>
    <row r="800" spans="2:3" ht="12.75">
      <c r="B800" s="13"/>
      <c r="C800" s="13"/>
    </row>
    <row r="801" spans="2:3" ht="12.75">
      <c r="B801" s="13"/>
      <c r="C801" s="13"/>
    </row>
    <row r="802" spans="2:3" ht="12.75">
      <c r="B802" s="13"/>
      <c r="C802" s="13"/>
    </row>
    <row r="803" spans="2:3" ht="12.75">
      <c r="B803" s="13"/>
      <c r="C803" s="13"/>
    </row>
    <row r="804" spans="2:3" ht="12.75">
      <c r="B804" s="13"/>
      <c r="C804" s="13"/>
    </row>
    <row r="805" spans="2:3" ht="12.75">
      <c r="B805" s="13"/>
      <c r="C805" s="13"/>
    </row>
    <row r="806" spans="2:3" ht="12.75">
      <c r="B806" s="13"/>
      <c r="C806" s="13"/>
    </row>
    <row r="807" spans="2:3" ht="12.75">
      <c r="B807" s="13"/>
      <c r="C807" s="13"/>
    </row>
    <row r="808" spans="2:3" ht="12.75">
      <c r="B808" s="13"/>
      <c r="C808" s="13"/>
    </row>
    <row r="809" spans="2:3" ht="12.75">
      <c r="B809" s="13"/>
      <c r="C809" s="13"/>
    </row>
    <row r="810" spans="2:3" ht="12.75">
      <c r="B810" s="13"/>
      <c r="C810" s="13"/>
    </row>
    <row r="811" spans="2:3" ht="12.75">
      <c r="B811" s="13"/>
      <c r="C811" s="13"/>
    </row>
    <row r="812" spans="2:3" ht="12.75">
      <c r="B812" s="13"/>
      <c r="C812" s="13"/>
    </row>
    <row r="813" spans="2:3" ht="12.75">
      <c r="B813" s="13"/>
      <c r="C813" s="13"/>
    </row>
    <row r="814" spans="2:3" ht="12.75">
      <c r="B814" s="13"/>
      <c r="C814" s="13"/>
    </row>
    <row r="815" spans="2:3" ht="12.75">
      <c r="B815" s="13"/>
      <c r="C815" s="13"/>
    </row>
    <row r="816" spans="2:3" ht="12.75">
      <c r="B816" s="13"/>
      <c r="C816" s="13"/>
    </row>
    <row r="817" spans="2:3" ht="12.75">
      <c r="B817" s="13"/>
      <c r="C817" s="13"/>
    </row>
    <row r="818" spans="2:3" ht="12.75">
      <c r="B818" s="13"/>
      <c r="C818" s="13"/>
    </row>
    <row r="819" spans="2:3" ht="12.75">
      <c r="B819" s="13"/>
      <c r="C819" s="13"/>
    </row>
    <row r="820" spans="2:3" ht="12.75">
      <c r="B820" s="13"/>
      <c r="C820" s="13"/>
    </row>
    <row r="821" spans="2:3" ht="12.75">
      <c r="B821" s="13"/>
      <c r="C821" s="13"/>
    </row>
    <row r="822" spans="2:3" ht="12.75">
      <c r="B822" s="13"/>
      <c r="C822" s="13"/>
    </row>
    <row r="823" spans="2:3" ht="12.75">
      <c r="B823" s="13"/>
      <c r="C823" s="13"/>
    </row>
    <row r="824" spans="2:3" ht="12.75">
      <c r="B824" s="13"/>
      <c r="C824" s="13"/>
    </row>
    <row r="825" spans="2:3" ht="12.75">
      <c r="B825" s="13"/>
      <c r="C825" s="13"/>
    </row>
    <row r="826" spans="2:3" ht="12.75">
      <c r="B826" s="13"/>
      <c r="C826" s="13"/>
    </row>
    <row r="827" spans="2:3" ht="12.75">
      <c r="B827" s="13"/>
      <c r="C827" s="13"/>
    </row>
    <row r="828" spans="2:3" ht="12.75">
      <c r="B828" s="13"/>
      <c r="C828" s="13"/>
    </row>
    <row r="829" spans="2:3" ht="12.75">
      <c r="B829" s="13"/>
      <c r="C829" s="13"/>
    </row>
    <row r="830" spans="2:3" ht="12.75">
      <c r="B830" s="13"/>
      <c r="C830" s="13"/>
    </row>
    <row r="831" spans="2:3" ht="12.75">
      <c r="B831" s="13"/>
      <c r="C831" s="13"/>
    </row>
    <row r="832" spans="2:3" ht="12.75">
      <c r="B832" s="13"/>
      <c r="C832" s="13"/>
    </row>
    <row r="833" spans="2:3" ht="12.75">
      <c r="B833" s="13"/>
      <c r="C833" s="13"/>
    </row>
    <row r="834" spans="2:3" ht="12.75">
      <c r="B834" s="13"/>
      <c r="C834" s="13"/>
    </row>
    <row r="835" spans="2:3" ht="12.75">
      <c r="B835" s="13"/>
      <c r="C835" s="13"/>
    </row>
    <row r="836" spans="2:3" ht="12.75">
      <c r="B836" s="13"/>
      <c r="C836" s="13"/>
    </row>
    <row r="837" spans="2:3" ht="12.75">
      <c r="B837" s="13"/>
      <c r="C837" s="13"/>
    </row>
    <row r="838" spans="2:3" ht="12.75">
      <c r="B838" s="13"/>
      <c r="C838" s="13"/>
    </row>
    <row r="839" spans="2:3" ht="12.75">
      <c r="B839" s="13"/>
      <c r="C839" s="13"/>
    </row>
    <row r="840" spans="2:3" ht="12.75">
      <c r="B840" s="13"/>
      <c r="C840" s="13"/>
    </row>
    <row r="841" spans="2:3" ht="12.75">
      <c r="B841" s="13"/>
      <c r="C841" s="13"/>
    </row>
    <row r="842" spans="2:3" ht="12.75">
      <c r="B842" s="13"/>
      <c r="C842" s="13"/>
    </row>
    <row r="843" spans="2:3" ht="12.75">
      <c r="B843" s="13"/>
      <c r="C843" s="13"/>
    </row>
    <row r="844" spans="2:3" ht="12.75">
      <c r="B844" s="13"/>
      <c r="C844" s="13"/>
    </row>
    <row r="845" spans="2:3" ht="12.75">
      <c r="B845" s="13"/>
      <c r="C845" s="13"/>
    </row>
    <row r="846" spans="2:3" ht="12.75">
      <c r="B846" s="13"/>
      <c r="C846" s="13"/>
    </row>
    <row r="847" spans="2:3" ht="12.75">
      <c r="B847" s="13"/>
      <c r="C847" s="13"/>
    </row>
    <row r="848" spans="2:3" ht="12.75">
      <c r="B848" s="13"/>
      <c r="C848" s="13"/>
    </row>
    <row r="849" spans="2:3" ht="12.75">
      <c r="B849" s="13"/>
      <c r="C849" s="13"/>
    </row>
    <row r="850" spans="2:3" ht="12.75">
      <c r="B850" s="13"/>
      <c r="C850" s="13"/>
    </row>
    <row r="851" spans="2:3" ht="12.75">
      <c r="B851" s="13"/>
      <c r="C851" s="13"/>
    </row>
    <row r="852" spans="2:3" ht="12.75">
      <c r="B852" s="13"/>
      <c r="C852" s="13"/>
    </row>
    <row r="853" spans="2:3" ht="12.75">
      <c r="B853" s="13"/>
      <c r="C853" s="13"/>
    </row>
    <row r="854" spans="2:3" ht="12.75">
      <c r="B854" s="13"/>
      <c r="C854" s="13"/>
    </row>
    <row r="855" spans="2:3" ht="12.75">
      <c r="B855" s="13"/>
      <c r="C855" s="13"/>
    </row>
    <row r="856" spans="2:3" ht="12.75">
      <c r="B856" s="13"/>
      <c r="C856" s="13"/>
    </row>
    <row r="857" spans="2:3" ht="12.75">
      <c r="B857" s="13"/>
      <c r="C857" s="13"/>
    </row>
    <row r="858" spans="2:3" ht="12.75">
      <c r="B858" s="13"/>
      <c r="C858" s="13"/>
    </row>
    <row r="859" spans="2:3" ht="12.75">
      <c r="B859" s="13"/>
      <c r="C859" s="13"/>
    </row>
    <row r="860" spans="2:3" ht="12.75">
      <c r="B860" s="13"/>
      <c r="C860" s="13"/>
    </row>
    <row r="861" spans="2:3" ht="12.75">
      <c r="B861" s="13"/>
      <c r="C861" s="13"/>
    </row>
    <row r="862" spans="2:3" ht="12.75">
      <c r="B862" s="13"/>
      <c r="C862" s="13"/>
    </row>
    <row r="863" spans="2:3" ht="12.75">
      <c r="B863" s="13"/>
      <c r="C863" s="13"/>
    </row>
    <row r="864" spans="2:3" ht="12.75">
      <c r="B864" s="13"/>
      <c r="C864" s="13"/>
    </row>
    <row r="865" spans="2:3" ht="12.75">
      <c r="B865" s="13"/>
      <c r="C865" s="13"/>
    </row>
    <row r="866" spans="2:3" ht="12.75">
      <c r="B866" s="13"/>
      <c r="C866" s="13"/>
    </row>
    <row r="867" spans="2:3" ht="12.75">
      <c r="B867" s="13"/>
      <c r="C867" s="13"/>
    </row>
    <row r="868" spans="2:3" ht="12.75">
      <c r="B868" s="13"/>
      <c r="C868" s="13"/>
    </row>
    <row r="869" spans="2:3" ht="12.75">
      <c r="B869" s="13"/>
      <c r="C869" s="13"/>
    </row>
    <row r="870" spans="2:3" ht="12.75">
      <c r="B870" s="13"/>
      <c r="C870" s="13"/>
    </row>
    <row r="871" spans="2:3" ht="12.75">
      <c r="B871" s="13"/>
      <c r="C871" s="13"/>
    </row>
    <row r="872" spans="2:3" ht="12.75">
      <c r="B872" s="13"/>
      <c r="C872" s="13"/>
    </row>
    <row r="873" spans="2:3" ht="12.75">
      <c r="B873" s="13"/>
      <c r="C873" s="13"/>
    </row>
    <row r="874" spans="2:3" ht="12.75">
      <c r="B874" s="13"/>
      <c r="C874" s="13"/>
    </row>
    <row r="875" spans="2:3" ht="12.75">
      <c r="B875" s="13"/>
      <c r="C875" s="13"/>
    </row>
    <row r="876" spans="2:3" ht="12.75">
      <c r="B876" s="13"/>
      <c r="C876" s="13"/>
    </row>
    <row r="877" spans="2:3" ht="12.75">
      <c r="B877" s="13"/>
      <c r="C877" s="13"/>
    </row>
    <row r="878" spans="2:3" ht="12.75">
      <c r="B878" s="13"/>
      <c r="C878" s="13"/>
    </row>
    <row r="879" spans="2:3" ht="12.75">
      <c r="B879" s="13"/>
      <c r="C879" s="13"/>
    </row>
    <row r="880" spans="2:3" ht="12.75">
      <c r="B880" s="13"/>
      <c r="C880" s="13"/>
    </row>
    <row r="881" spans="2:3" ht="12.75">
      <c r="B881" s="13"/>
      <c r="C881" s="13"/>
    </row>
    <row r="882" spans="2:3" ht="12.75">
      <c r="B882" s="13"/>
      <c r="C882" s="13"/>
    </row>
    <row r="883" spans="2:3" ht="12.75">
      <c r="B883" s="13"/>
      <c r="C883" s="13"/>
    </row>
    <row r="884" spans="2:3" ht="12.75">
      <c r="B884" s="13"/>
      <c r="C884" s="13"/>
    </row>
    <row r="885" spans="2:3" ht="12.75">
      <c r="B885" s="13"/>
      <c r="C885" s="13"/>
    </row>
    <row r="886" spans="2:3" ht="12.75">
      <c r="B886" s="13"/>
      <c r="C886" s="13"/>
    </row>
    <row r="887" spans="2:3" ht="12.75">
      <c r="B887" s="13"/>
      <c r="C887" s="13"/>
    </row>
    <row r="888" spans="2:3" ht="12.75">
      <c r="B888" s="13"/>
      <c r="C888" s="13"/>
    </row>
    <row r="889" spans="2:3" ht="12.75">
      <c r="B889" s="13"/>
      <c r="C889" s="13"/>
    </row>
    <row r="890" spans="2:3" ht="12.75">
      <c r="B890" s="13"/>
      <c r="C890" s="13"/>
    </row>
    <row r="891" spans="2:3" ht="12.75">
      <c r="B891" s="13"/>
      <c r="C891" s="13"/>
    </row>
    <row r="892" spans="2:3" ht="12.75">
      <c r="B892" s="13"/>
      <c r="C892" s="13"/>
    </row>
    <row r="893" spans="2:3" ht="12.75">
      <c r="B893" s="13"/>
      <c r="C893" s="13"/>
    </row>
    <row r="894" spans="2:3" ht="12.75">
      <c r="B894" s="13"/>
      <c r="C894" s="13"/>
    </row>
    <row r="895" spans="2:3" ht="12.75">
      <c r="B895" s="13"/>
      <c r="C895" s="13"/>
    </row>
    <row r="896" spans="2:3" ht="12.75">
      <c r="B896" s="13"/>
      <c r="C896" s="13"/>
    </row>
    <row r="897" spans="2:3" ht="12.75">
      <c r="B897" s="13"/>
      <c r="C897" s="13"/>
    </row>
    <row r="898" spans="2:3" ht="12.75">
      <c r="B898" s="13"/>
      <c r="C898" s="13"/>
    </row>
    <row r="899" spans="2:3" ht="12.75">
      <c r="B899" s="13"/>
      <c r="C899" s="13"/>
    </row>
    <row r="900" spans="2:3" ht="12.75">
      <c r="B900" s="13"/>
      <c r="C900" s="13"/>
    </row>
    <row r="901" spans="2:3" ht="12.75">
      <c r="B901" s="13"/>
      <c r="C901" s="13"/>
    </row>
    <row r="902" spans="2:3" ht="12.75">
      <c r="B902" s="13"/>
      <c r="C902" s="13"/>
    </row>
    <row r="903" spans="2:3" ht="12.75">
      <c r="B903" s="13"/>
      <c r="C903" s="13"/>
    </row>
    <row r="904" spans="2:3" ht="12.75">
      <c r="B904" s="13"/>
      <c r="C904" s="13"/>
    </row>
    <row r="905" spans="2:3" ht="12.75">
      <c r="B905" s="13"/>
      <c r="C905" s="13"/>
    </row>
    <row r="906" spans="2:3" ht="12.75">
      <c r="B906" s="13"/>
      <c r="C906" s="13"/>
    </row>
    <row r="907" spans="2:3" ht="12.75">
      <c r="B907" s="13"/>
      <c r="C907" s="13"/>
    </row>
    <row r="908" spans="2:3" ht="12.75">
      <c r="B908" s="13"/>
      <c r="C908" s="13"/>
    </row>
    <row r="909" spans="2:3" ht="12.75">
      <c r="B909" s="13"/>
      <c r="C909" s="13"/>
    </row>
    <row r="910" spans="2:3" ht="12.75">
      <c r="B910" s="13"/>
      <c r="C910" s="13"/>
    </row>
    <row r="911" spans="2:3" ht="12.75">
      <c r="B911" s="13"/>
      <c r="C911" s="13"/>
    </row>
    <row r="912" spans="2:3" ht="12.75">
      <c r="B912" s="13"/>
      <c r="C912" s="13"/>
    </row>
    <row r="913" spans="2:3" ht="12.75">
      <c r="B913" s="13"/>
      <c r="C913" s="13"/>
    </row>
    <row r="914" spans="2:3" ht="12.75">
      <c r="B914" s="13"/>
      <c r="C914" s="13"/>
    </row>
    <row r="915" spans="2:3" ht="12.75">
      <c r="B915" s="13"/>
      <c r="C915" s="13"/>
    </row>
    <row r="916" spans="2:3" ht="12.75">
      <c r="B916" s="13"/>
      <c r="C916" s="13"/>
    </row>
    <row r="917" spans="2:3" ht="12.75">
      <c r="B917" s="13"/>
      <c r="C917" s="13"/>
    </row>
    <row r="918" spans="2:3" ht="12.75">
      <c r="B918" s="13"/>
      <c r="C918" s="13"/>
    </row>
    <row r="919" spans="2:3" ht="12.75">
      <c r="B919" s="13"/>
      <c r="C919" s="13"/>
    </row>
    <row r="920" spans="2:3" ht="12.75">
      <c r="B920" s="13"/>
      <c r="C920" s="13"/>
    </row>
    <row r="921" spans="2:3" ht="12.75">
      <c r="B921" s="13"/>
      <c r="C921" s="13"/>
    </row>
    <row r="922" spans="2:3" ht="12.75">
      <c r="B922" s="13"/>
      <c r="C922" s="13"/>
    </row>
    <row r="923" spans="2:3" ht="12.75">
      <c r="B923" s="13"/>
      <c r="C923" s="13"/>
    </row>
    <row r="924" spans="2:3" ht="12.75">
      <c r="B924" s="13"/>
      <c r="C924" s="13"/>
    </row>
    <row r="925" spans="2:3" ht="12.75">
      <c r="B925" s="13"/>
      <c r="C925" s="13"/>
    </row>
    <row r="926" spans="2:3" ht="12.75">
      <c r="B926" s="13"/>
      <c r="C926" s="13"/>
    </row>
    <row r="927" spans="2:3" ht="12.75">
      <c r="B927" s="13"/>
      <c r="C927" s="13"/>
    </row>
    <row r="928" spans="2:3" ht="12.75">
      <c r="B928" s="13"/>
      <c r="C928" s="13"/>
    </row>
    <row r="929" spans="2:3" ht="12.75">
      <c r="B929" s="13"/>
      <c r="C929" s="13"/>
    </row>
    <row r="930" spans="2:3" ht="12.75">
      <c r="B930" s="13"/>
      <c r="C930" s="13"/>
    </row>
    <row r="931" spans="2:3" ht="12.75">
      <c r="B931" s="13"/>
      <c r="C931" s="13"/>
    </row>
    <row r="932" spans="2:3" ht="12.75">
      <c r="B932" s="13"/>
      <c r="C932" s="13"/>
    </row>
    <row r="933" spans="2:3" ht="12.75">
      <c r="B933" s="13"/>
      <c r="C933" s="13"/>
    </row>
    <row r="934" spans="2:3" ht="12.75">
      <c r="B934" s="13"/>
      <c r="C934" s="13"/>
    </row>
    <row r="935" spans="2:3" ht="12.75">
      <c r="B935" s="13"/>
      <c r="C935" s="13"/>
    </row>
    <row r="936" spans="2:3" ht="12.75">
      <c r="B936" s="13"/>
      <c r="C936" s="13"/>
    </row>
    <row r="937" spans="2:3" ht="12.75">
      <c r="B937" s="13"/>
      <c r="C937" s="13"/>
    </row>
    <row r="938" spans="2:3" ht="12.75">
      <c r="B938" s="13"/>
      <c r="C938" s="13"/>
    </row>
    <row r="939" spans="2:3" ht="12.75">
      <c r="B939" s="13"/>
      <c r="C939" s="13"/>
    </row>
    <row r="940" spans="2:3" ht="12.75">
      <c r="B940" s="13"/>
      <c r="C940" s="13"/>
    </row>
    <row r="941" spans="2:3" ht="12.75">
      <c r="B941" s="13"/>
      <c r="C941" s="13"/>
    </row>
    <row r="942" spans="2:3" ht="12.75">
      <c r="B942" s="13"/>
      <c r="C942" s="13"/>
    </row>
    <row r="943" spans="2:3" ht="12.75">
      <c r="B943" s="13"/>
      <c r="C943" s="13"/>
    </row>
    <row r="944" spans="2:3" ht="12.75">
      <c r="B944" s="13"/>
      <c r="C944" s="13"/>
    </row>
    <row r="945" spans="2:3" ht="12.75">
      <c r="B945" s="13"/>
      <c r="C945" s="13"/>
    </row>
    <row r="946" spans="2:3" ht="12.75">
      <c r="B946" s="13"/>
      <c r="C946" s="13"/>
    </row>
    <row r="947" spans="2:3" ht="12.75">
      <c r="B947" s="13"/>
      <c r="C947" s="13"/>
    </row>
    <row r="948" spans="2:3" ht="12.75">
      <c r="B948" s="13"/>
      <c r="C948" s="13"/>
    </row>
    <row r="949" spans="2:3" ht="12.75">
      <c r="B949" s="13"/>
      <c r="C949" s="13"/>
    </row>
    <row r="950" spans="2:3" ht="12.75">
      <c r="B950" s="13"/>
      <c r="C950" s="13"/>
    </row>
    <row r="951" spans="2:3" ht="12.75">
      <c r="B951" s="13"/>
      <c r="C951" s="13"/>
    </row>
    <row r="952" spans="2:3" ht="12.75">
      <c r="B952" s="13"/>
      <c r="C952" s="13"/>
    </row>
    <row r="953" spans="2:3" ht="12.75">
      <c r="B953" s="13"/>
      <c r="C953" s="13"/>
    </row>
    <row r="954" spans="2:3" ht="12.75">
      <c r="B954" s="13"/>
      <c r="C954" s="13"/>
    </row>
    <row r="955" spans="2:3" ht="12.75">
      <c r="B955" s="13"/>
      <c r="C955" s="13"/>
    </row>
    <row r="956" spans="2:3" ht="12.75">
      <c r="B956" s="13"/>
      <c r="C956" s="13"/>
    </row>
    <row r="957" spans="2:3" ht="12.75">
      <c r="B957" s="13"/>
      <c r="C957" s="13"/>
    </row>
    <row r="958" spans="2:3" ht="12.75">
      <c r="B958" s="13"/>
      <c r="C958" s="13"/>
    </row>
    <row r="959" spans="2:3" ht="12.75">
      <c r="B959" s="13"/>
      <c r="C959" s="13"/>
    </row>
    <row r="960" spans="2:3" ht="12.75">
      <c r="B960" s="13"/>
      <c r="C960" s="13"/>
    </row>
    <row r="961" spans="2:3" ht="12.75">
      <c r="B961" s="13"/>
      <c r="C961" s="13"/>
    </row>
    <row r="962" spans="2:3" ht="12.75">
      <c r="B962" s="13"/>
      <c r="C962" s="13"/>
    </row>
    <row r="963" spans="2:3" ht="12.75">
      <c r="B963" s="13"/>
      <c r="C963" s="13"/>
    </row>
    <row r="964" spans="2:3" ht="12.75">
      <c r="B964" s="13"/>
      <c r="C964" s="13"/>
    </row>
    <row r="965" spans="2:3" ht="12.75">
      <c r="B965" s="13"/>
      <c r="C965" s="13"/>
    </row>
    <row r="966" spans="2:3" ht="12.75">
      <c r="B966" s="13"/>
      <c r="C966" s="13"/>
    </row>
    <row r="967" spans="2:3" ht="12.75">
      <c r="B967" s="13"/>
      <c r="C967" s="13"/>
    </row>
    <row r="968" spans="2:3" ht="12.75">
      <c r="B968" s="13"/>
      <c r="C968" s="13"/>
    </row>
    <row r="969" spans="2:3" ht="12.75">
      <c r="B969" s="13"/>
      <c r="C969" s="13"/>
    </row>
    <row r="970" spans="2:3" ht="12.75">
      <c r="B970" s="13"/>
      <c r="C970" s="13"/>
    </row>
    <row r="971" spans="2:3" ht="12.75">
      <c r="B971" s="13"/>
      <c r="C971" s="13"/>
    </row>
    <row r="972" spans="2:3" ht="12.75">
      <c r="B972" s="13"/>
      <c r="C972" s="13"/>
    </row>
    <row r="973" spans="2:3" ht="12.75">
      <c r="B973" s="13"/>
      <c r="C973" s="13"/>
    </row>
    <row r="974" spans="2:3" ht="12.75">
      <c r="B974" s="13"/>
      <c r="C974" s="13"/>
    </row>
    <row r="975" spans="2:3" ht="12.75">
      <c r="B975" s="13"/>
      <c r="C975" s="13"/>
    </row>
    <row r="976" spans="2:3" ht="12.75">
      <c r="B976" s="13"/>
      <c r="C976" s="13"/>
    </row>
    <row r="977" spans="2:3" ht="12.75">
      <c r="B977" s="13"/>
      <c r="C977" s="13"/>
    </row>
    <row r="978" spans="2:3" ht="12.75">
      <c r="B978" s="13"/>
      <c r="C978" s="13"/>
    </row>
    <row r="979" spans="2:3" ht="12.75">
      <c r="B979" s="13"/>
      <c r="C979" s="13"/>
    </row>
    <row r="980" spans="2:3" ht="12.75">
      <c r="B980" s="13"/>
      <c r="C980" s="13"/>
    </row>
    <row r="981" spans="2:3" ht="12.75">
      <c r="B981" s="13"/>
      <c r="C981" s="13"/>
    </row>
    <row r="982" spans="2:3" ht="12.75">
      <c r="B982" s="13"/>
      <c r="C982" s="13"/>
    </row>
    <row r="983" spans="2:3" ht="12.75">
      <c r="B983" s="13"/>
      <c r="C983" s="13"/>
    </row>
    <row r="984" spans="2:3" ht="12.75">
      <c r="B984" s="13"/>
      <c r="C984" s="13"/>
    </row>
    <row r="985" spans="2:3" ht="12.75">
      <c r="B985" s="13"/>
      <c r="C985" s="13"/>
    </row>
    <row r="986" spans="2:3" ht="12.75">
      <c r="B986" s="13"/>
      <c r="C986" s="13"/>
    </row>
    <row r="987" spans="2:3" ht="12.75">
      <c r="B987" s="13"/>
      <c r="C987" s="13"/>
    </row>
    <row r="988" spans="2:3" ht="12.75">
      <c r="B988" s="13"/>
      <c r="C988" s="13"/>
    </row>
    <row r="989" spans="2:3" ht="12.75">
      <c r="B989" s="13"/>
      <c r="C989" s="13"/>
    </row>
    <row r="990" spans="2:3" ht="12.75">
      <c r="B990" s="13"/>
      <c r="C990" s="13"/>
    </row>
    <row r="991" spans="2:3" ht="12.75">
      <c r="B991" s="13"/>
      <c r="C991" s="13"/>
    </row>
    <row r="992" spans="2:3" ht="12.75">
      <c r="B992" s="13"/>
      <c r="C992" s="13"/>
    </row>
    <row r="993" spans="2:3" ht="12.75">
      <c r="B993" s="13"/>
      <c r="C993" s="13"/>
    </row>
    <row r="994" spans="2:3" ht="12.75">
      <c r="B994" s="13"/>
      <c r="C994" s="13"/>
    </row>
    <row r="995" spans="2:3" ht="12.75">
      <c r="B995" s="13"/>
      <c r="C995" s="13"/>
    </row>
    <row r="996" spans="2:3" ht="12.75">
      <c r="B996" s="13"/>
      <c r="C996" s="13"/>
    </row>
    <row r="997" spans="2:3" ht="12.75">
      <c r="B997" s="13"/>
      <c r="C997" s="13"/>
    </row>
    <row r="998" spans="2:3" ht="12.75">
      <c r="B998" s="13"/>
      <c r="C998" s="13"/>
    </row>
    <row r="999" spans="2:3" ht="12.75">
      <c r="B999" s="13"/>
      <c r="C999" s="13"/>
    </row>
    <row r="1000" spans="2:3" ht="12.75">
      <c r="B1000" s="13"/>
      <c r="C1000" s="13"/>
    </row>
    <row r="1001" spans="2:3" ht="12.75">
      <c r="B1001" s="13"/>
      <c r="C1001" s="13"/>
    </row>
    <row r="1002" spans="2:3" ht="12.75">
      <c r="B1002" s="13"/>
      <c r="C1002" s="13"/>
    </row>
    <row r="1003" spans="2:3" ht="12.75">
      <c r="B1003" s="13"/>
      <c r="C1003" s="13"/>
    </row>
    <row r="1004" spans="2:3" ht="12.75">
      <c r="B1004" s="13"/>
      <c r="C1004" s="13"/>
    </row>
    <row r="1005" spans="2:3" ht="12.75">
      <c r="B1005" s="13"/>
      <c r="C1005" s="13"/>
    </row>
    <row r="1006" spans="2:3" ht="12.75">
      <c r="B1006" s="13"/>
      <c r="C1006" s="13"/>
    </row>
  </sheetData>
  <customSheetViews>
    <customSheetView guid="{E1D91F78-0D13-4A44-AB1F-A8700F59FF6A}">
      <selection activeCell="A3" sqref="A3"/>
      <pageMargins left="0.7" right="0.7" top="0.75" bottom="0.75" header="0.3" footer="0.3"/>
    </customSheetView>
  </customSheetViews>
  <pageMargins left="0.7" right="0.7" top="0.75" bottom="0.75" header="0.3" footer="0.3"/>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05"/>
  <sheetViews>
    <sheetView workbookViewId="0">
      <selection activeCell="A3" sqref="A3"/>
    </sheetView>
  </sheetViews>
  <sheetFormatPr baseColWidth="10" defaultColWidth="17.25" defaultRowHeight="15" customHeight="1"/>
  <sheetData>
    <row r="1" spans="1:2" ht="15" customHeight="1">
      <c r="A1" s="1" t="s">
        <v>69</v>
      </c>
    </row>
    <row r="2" spans="1:2" ht="15" customHeight="1">
      <c r="A2" s="1" t="s">
        <v>74</v>
      </c>
    </row>
    <row r="4" spans="1:2" ht="15" customHeight="1">
      <c r="A4" s="24" t="s">
        <v>23</v>
      </c>
      <c r="B4" s="24" t="s">
        <v>24</v>
      </c>
    </row>
    <row r="5" spans="1:2" ht="15" customHeight="1">
      <c r="A5" s="25">
        <v>1</v>
      </c>
      <c r="B5" s="25">
        <v>24.9</v>
      </c>
    </row>
    <row r="6" spans="1:2" ht="15" customHeight="1">
      <c r="A6" s="25">
        <v>1</v>
      </c>
      <c r="B6" s="25">
        <v>9.1999999999999993</v>
      </c>
    </row>
    <row r="7" spans="1:2" ht="15" customHeight="1">
      <c r="A7" s="25">
        <v>1</v>
      </c>
      <c r="B7" s="25">
        <v>11</v>
      </c>
    </row>
    <row r="8" spans="1:2" ht="15" customHeight="1">
      <c r="A8" s="25">
        <v>1</v>
      </c>
      <c r="B8" s="25">
        <v>11.7</v>
      </c>
    </row>
    <row r="9" spans="1:2" ht="15" customHeight="1">
      <c r="A9" s="25">
        <v>1</v>
      </c>
      <c r="B9" s="25">
        <v>23.3</v>
      </c>
    </row>
    <row r="10" spans="1:2" ht="15" customHeight="1">
      <c r="A10" s="25">
        <v>1</v>
      </c>
      <c r="B10" s="25">
        <v>8.6999999999999993</v>
      </c>
    </row>
    <row r="11" spans="1:2" ht="15" customHeight="1">
      <c r="A11" s="25">
        <v>1</v>
      </c>
      <c r="B11" s="25">
        <v>11.2</v>
      </c>
    </row>
    <row r="12" spans="1:2" ht="15" customHeight="1">
      <c r="A12" s="25">
        <v>1</v>
      </c>
      <c r="B12" s="25">
        <v>42.5</v>
      </c>
    </row>
    <row r="13" spans="1:2" ht="15" customHeight="1">
      <c r="A13" s="25">
        <v>1</v>
      </c>
      <c r="B13" s="25">
        <v>11.5</v>
      </c>
    </row>
    <row r="14" spans="1:2" ht="15" customHeight="1">
      <c r="A14" s="25">
        <v>1</v>
      </c>
      <c r="B14" s="25">
        <v>18</v>
      </c>
    </row>
    <row r="15" spans="1:2" ht="15" customHeight="1">
      <c r="A15" s="25">
        <v>1</v>
      </c>
      <c r="B15" s="25">
        <v>10.5</v>
      </c>
    </row>
    <row r="16" spans="1:2" ht="15" customHeight="1">
      <c r="A16" s="25">
        <v>1</v>
      </c>
      <c r="B16" s="25">
        <v>12.6</v>
      </c>
    </row>
    <row r="17" spans="1:2" ht="15" customHeight="1">
      <c r="A17" s="25">
        <v>1</v>
      </c>
      <c r="B17" s="25">
        <v>20</v>
      </c>
    </row>
    <row r="18" spans="1:2" ht="15" customHeight="1">
      <c r="A18" s="25">
        <v>1</v>
      </c>
      <c r="B18" s="25">
        <v>78</v>
      </c>
    </row>
    <row r="19" spans="1:2" ht="15" customHeight="1">
      <c r="A19" s="25">
        <v>1</v>
      </c>
      <c r="B19" s="25">
        <v>8.6</v>
      </c>
    </row>
    <row r="20" spans="1:2" ht="15" customHeight="1">
      <c r="A20" s="25">
        <v>1</v>
      </c>
      <c r="B20" s="25">
        <v>25.2</v>
      </c>
    </row>
    <row r="21" spans="1:2" ht="15" customHeight="1">
      <c r="A21" s="25">
        <v>1</v>
      </c>
      <c r="B21" s="25">
        <v>13.5</v>
      </c>
    </row>
    <row r="22" spans="1:2" ht="15" customHeight="1">
      <c r="A22" s="25">
        <v>1</v>
      </c>
      <c r="B22" s="25">
        <v>12</v>
      </c>
    </row>
    <row r="23" spans="1:2" ht="15" customHeight="1">
      <c r="A23" s="25">
        <v>1</v>
      </c>
      <c r="B23" s="25">
        <v>21.4</v>
      </c>
    </row>
    <row r="24" spans="1:2" ht="15" customHeight="1">
      <c r="A24" s="25">
        <v>1</v>
      </c>
      <c r="B24" s="25">
        <v>24.4</v>
      </c>
    </row>
    <row r="25" spans="1:2" ht="15" customHeight="1">
      <c r="A25" s="25">
        <v>1</v>
      </c>
      <c r="B25" s="25">
        <v>9</v>
      </c>
    </row>
    <row r="26" spans="1:2" ht="15" customHeight="1">
      <c r="A26" s="25">
        <v>1</v>
      </c>
      <c r="B26" s="25">
        <v>14.6</v>
      </c>
    </row>
    <row r="27" spans="1:2" ht="15" customHeight="1">
      <c r="A27" s="25">
        <v>1</v>
      </c>
      <c r="B27" s="25">
        <v>29.5</v>
      </c>
    </row>
    <row r="28" spans="1:2" ht="15" customHeight="1">
      <c r="A28" s="25">
        <v>1</v>
      </c>
      <c r="B28" s="25">
        <v>13.2</v>
      </c>
    </row>
    <row r="29" spans="1:2" ht="15" customHeight="1">
      <c r="A29" s="25">
        <v>1</v>
      </c>
      <c r="B29" s="25">
        <v>23.5</v>
      </c>
    </row>
    <row r="30" spans="1:2" ht="15" customHeight="1">
      <c r="A30" s="25">
        <v>1</v>
      </c>
      <c r="B30" s="25">
        <v>11</v>
      </c>
    </row>
    <row r="31" spans="1:2" ht="15" customHeight="1">
      <c r="A31" s="25">
        <v>1</v>
      </c>
      <c r="B31" s="25">
        <v>17.399999999999999</v>
      </c>
    </row>
    <row r="32" spans="1:2" ht="15" customHeight="1">
      <c r="A32" s="25">
        <v>1</v>
      </c>
      <c r="B32" s="25">
        <v>23.8</v>
      </c>
    </row>
    <row r="33" spans="1:2" ht="15" customHeight="1">
      <c r="A33" s="25">
        <v>1</v>
      </c>
      <c r="B33" s="25">
        <v>10</v>
      </c>
    </row>
    <row r="34" spans="1:2" ht="15" customHeight="1">
      <c r="A34" s="25">
        <v>1</v>
      </c>
      <c r="B34" s="25">
        <v>8.1999999999999993</v>
      </c>
    </row>
    <row r="35" spans="1:2" ht="15" customHeight="1">
      <c r="A35" s="25">
        <v>1</v>
      </c>
      <c r="B35" s="25">
        <v>7.7</v>
      </c>
    </row>
    <row r="36" spans="1:2" ht="15" customHeight="1">
      <c r="A36" s="25">
        <v>1</v>
      </c>
      <c r="B36" s="25">
        <v>28</v>
      </c>
    </row>
    <row r="37" spans="1:2" ht="15" customHeight="1">
      <c r="A37" s="25">
        <v>1</v>
      </c>
      <c r="B37" s="25">
        <v>10</v>
      </c>
    </row>
    <row r="38" spans="1:2" ht="15" customHeight="1">
      <c r="A38" s="25">
        <v>1</v>
      </c>
      <c r="B38" s="25">
        <v>10.199999999999999</v>
      </c>
    </row>
    <row r="39" spans="1:2" ht="15" customHeight="1">
      <c r="A39" s="25">
        <v>1</v>
      </c>
      <c r="B39" s="25">
        <v>8.5</v>
      </c>
    </row>
    <row r="40" spans="1:2" ht="15" customHeight="1">
      <c r="A40" s="25">
        <v>1</v>
      </c>
      <c r="B40" s="25">
        <v>16</v>
      </c>
    </row>
    <row r="41" spans="1:2" ht="15" customHeight="1">
      <c r="A41" s="25">
        <v>1</v>
      </c>
      <c r="B41" s="25">
        <v>27</v>
      </c>
    </row>
    <row r="42" spans="1:2" ht="15" customHeight="1">
      <c r="A42" s="25">
        <v>1</v>
      </c>
      <c r="B42" s="25">
        <v>22.6</v>
      </c>
    </row>
    <row r="43" spans="1:2" ht="15" customHeight="1">
      <c r="A43" s="25">
        <v>1</v>
      </c>
      <c r="B43" s="25">
        <v>11.4</v>
      </c>
    </row>
    <row r="44" spans="1:2" ht="15" customHeight="1">
      <c r="A44" s="25">
        <v>1</v>
      </c>
      <c r="B44" s="25">
        <v>35.799999999999997</v>
      </c>
    </row>
    <row r="45" spans="1:2" ht="15" customHeight="1">
      <c r="A45" s="25">
        <v>1</v>
      </c>
      <c r="B45" s="25">
        <v>11.5</v>
      </c>
    </row>
    <row r="46" spans="1:2" ht="15" customHeight="1">
      <c r="A46" s="25">
        <v>1</v>
      </c>
      <c r="B46" s="25">
        <v>8.5</v>
      </c>
    </row>
    <row r="47" spans="1:2" ht="15" customHeight="1">
      <c r="A47" s="25">
        <v>1</v>
      </c>
      <c r="B47" s="25">
        <v>21</v>
      </c>
    </row>
    <row r="48" spans="1:2" ht="15" customHeight="1">
      <c r="A48" s="25">
        <v>1</v>
      </c>
      <c r="B48" s="25">
        <v>27.9</v>
      </c>
    </row>
    <row r="49" spans="1:2" ht="15" customHeight="1">
      <c r="A49" s="25">
        <v>1</v>
      </c>
      <c r="B49" s="25">
        <v>11.5</v>
      </c>
    </row>
    <row r="50" spans="1:2" ht="15" customHeight="1">
      <c r="A50" s="25">
        <v>1</v>
      </c>
      <c r="B50" s="25">
        <v>8.3000000000000007</v>
      </c>
    </row>
    <row r="51" spans="1:2" ht="15" customHeight="1">
      <c r="A51" s="25">
        <v>1</v>
      </c>
      <c r="B51" s="25">
        <v>18</v>
      </c>
    </row>
    <row r="52" spans="1:2" ht="15" customHeight="1">
      <c r="A52" s="25">
        <v>1</v>
      </c>
      <c r="B52" s="25">
        <v>8.6999999999999993</v>
      </c>
    </row>
    <row r="53" spans="1:2" ht="15" customHeight="1">
      <c r="A53" s="25">
        <v>1</v>
      </c>
      <c r="B53" s="25">
        <v>10.199999999999999</v>
      </c>
    </row>
    <row r="54" spans="1:2" ht="15" customHeight="1">
      <c r="A54" s="25">
        <v>1</v>
      </c>
      <c r="B54" s="25">
        <v>7.8</v>
      </c>
    </row>
    <row r="55" spans="1:2" ht="15" customHeight="1">
      <c r="A55" s="25">
        <v>1</v>
      </c>
      <c r="B55" s="25">
        <v>10</v>
      </c>
    </row>
    <row r="56" spans="1:2" ht="15" customHeight="1">
      <c r="A56" s="25">
        <v>1</v>
      </c>
      <c r="B56" s="25">
        <v>9.6999999999999993</v>
      </c>
    </row>
    <row r="57" spans="1:2" ht="15" customHeight="1">
      <c r="A57" s="25">
        <v>1</v>
      </c>
      <c r="B57" s="25">
        <v>8.1999999999999993</v>
      </c>
    </row>
    <row r="58" spans="1:2" ht="15" customHeight="1">
      <c r="A58" s="25">
        <v>1</v>
      </c>
      <c r="B58" s="25">
        <v>23</v>
      </c>
    </row>
    <row r="59" spans="1:2" ht="15" customHeight="1">
      <c r="A59" s="25">
        <v>1</v>
      </c>
      <c r="B59" s="25">
        <v>8.6999999999999993</v>
      </c>
    </row>
    <row r="60" spans="1:2" ht="15" customHeight="1">
      <c r="A60" s="25">
        <v>1</v>
      </c>
      <c r="B60" s="25">
        <v>13.8</v>
      </c>
    </row>
    <row r="61" spans="1:2" ht="15" customHeight="1">
      <c r="A61" s="25">
        <v>1</v>
      </c>
      <c r="B61" s="25">
        <v>18.899999999999999</v>
      </c>
    </row>
    <row r="62" spans="1:2" ht="15" customHeight="1">
      <c r="A62" s="25">
        <v>1</v>
      </c>
      <c r="B62" s="25">
        <v>35.299999999999997</v>
      </c>
    </row>
    <row r="63" spans="1:2" ht="15" customHeight="1">
      <c r="A63" s="25">
        <v>1</v>
      </c>
      <c r="B63" s="25">
        <v>79.099999999999994</v>
      </c>
    </row>
    <row r="64" spans="1:2" ht="15" customHeight="1">
      <c r="A64" s="25">
        <v>1</v>
      </c>
      <c r="B64" s="25">
        <v>18</v>
      </c>
    </row>
    <row r="65" spans="1:2" ht="15" customHeight="1">
      <c r="A65" s="25">
        <v>1</v>
      </c>
      <c r="B65" s="25">
        <v>15.3</v>
      </c>
    </row>
    <row r="66" spans="1:2" ht="15" customHeight="1">
      <c r="A66" s="25">
        <v>1</v>
      </c>
      <c r="B66" s="25">
        <v>9.1999999999999993</v>
      </c>
    </row>
    <row r="67" spans="1:2" ht="15" customHeight="1">
      <c r="A67" s="25">
        <v>1</v>
      </c>
      <c r="B67" s="25">
        <v>13.5</v>
      </c>
    </row>
    <row r="68" spans="1:2" ht="15" customHeight="1">
      <c r="A68" s="25">
        <v>1</v>
      </c>
      <c r="B68" s="25">
        <v>10</v>
      </c>
    </row>
    <row r="69" spans="1:2" ht="15" customHeight="1">
      <c r="A69" s="25">
        <v>1</v>
      </c>
      <c r="B69" s="25">
        <v>20.5</v>
      </c>
    </row>
    <row r="70" spans="1:2" ht="15" customHeight="1">
      <c r="A70" s="25">
        <v>1</v>
      </c>
      <c r="B70" s="25">
        <v>20.3</v>
      </c>
    </row>
    <row r="71" spans="1:2" ht="15" customHeight="1">
      <c r="A71" s="25">
        <v>1</v>
      </c>
      <c r="B71" s="25">
        <v>8.5</v>
      </c>
    </row>
    <row r="72" spans="1:2" ht="15" customHeight="1">
      <c r="A72" s="25">
        <v>1</v>
      </c>
      <c r="B72" s="25">
        <v>14</v>
      </c>
    </row>
    <row r="73" spans="1:2" ht="15" customHeight="1">
      <c r="A73" s="25">
        <v>2</v>
      </c>
      <c r="B73" s="25">
        <v>13.2</v>
      </c>
    </row>
    <row r="74" spans="1:2" ht="15" customHeight="1">
      <c r="A74" s="25">
        <v>2</v>
      </c>
      <c r="B74" s="25">
        <v>8.6</v>
      </c>
    </row>
    <row r="75" spans="1:2" ht="15" customHeight="1">
      <c r="A75" s="25">
        <v>2</v>
      </c>
      <c r="B75" s="25">
        <v>37.4</v>
      </c>
    </row>
    <row r="76" spans="1:2" ht="15" customHeight="1">
      <c r="A76" s="25">
        <v>2</v>
      </c>
      <c r="B76" s="25">
        <v>26</v>
      </c>
    </row>
    <row r="77" spans="1:2" ht="15" customHeight="1">
      <c r="A77" s="25">
        <v>2</v>
      </c>
      <c r="B77" s="25">
        <v>7.7</v>
      </c>
    </row>
    <row r="78" spans="1:2" ht="15" customHeight="1">
      <c r="A78" s="25">
        <v>2</v>
      </c>
      <c r="B78" s="25">
        <v>17</v>
      </c>
    </row>
    <row r="79" spans="1:2" ht="15" customHeight="1">
      <c r="A79" s="25">
        <v>2</v>
      </c>
      <c r="B79" s="25">
        <v>34</v>
      </c>
    </row>
    <row r="80" spans="1:2" ht="15" customHeight="1">
      <c r="A80" s="25">
        <v>2</v>
      </c>
      <c r="B80" s="25">
        <v>11.9</v>
      </c>
    </row>
    <row r="81" spans="1:2" ht="15" customHeight="1">
      <c r="A81" s="25">
        <v>2</v>
      </c>
      <c r="B81" s="25">
        <v>17.5</v>
      </c>
    </row>
    <row r="82" spans="1:2" ht="15" customHeight="1">
      <c r="A82" s="25">
        <v>2</v>
      </c>
      <c r="B82" s="25">
        <v>13.4</v>
      </c>
    </row>
    <row r="83" spans="1:2" ht="15" customHeight="1">
      <c r="A83" s="25">
        <v>2</v>
      </c>
      <c r="B83" s="25">
        <v>38.4</v>
      </c>
    </row>
    <row r="84" spans="1:2" ht="15" customHeight="1">
      <c r="A84" s="25">
        <v>2</v>
      </c>
      <c r="B84" s="25">
        <v>10.9</v>
      </c>
    </row>
    <row r="85" spans="1:2" ht="15" customHeight="1">
      <c r="A85" s="25">
        <v>2</v>
      </c>
      <c r="B85" s="25">
        <v>13</v>
      </c>
    </row>
    <row r="86" spans="1:2" ht="15" customHeight="1">
      <c r="A86" s="25">
        <v>2</v>
      </c>
      <c r="B86" s="25">
        <v>11.7</v>
      </c>
    </row>
    <row r="87" spans="1:2" ht="15" customHeight="1">
      <c r="A87" s="25">
        <v>2</v>
      </c>
      <c r="B87" s="25">
        <v>18.7</v>
      </c>
    </row>
    <row r="88" spans="1:2" ht="15" customHeight="1">
      <c r="A88" s="25">
        <v>2</v>
      </c>
      <c r="B88" s="25">
        <v>8.9</v>
      </c>
    </row>
    <row r="89" spans="1:2" ht="15" customHeight="1">
      <c r="A89" s="25">
        <v>2</v>
      </c>
      <c r="B89" s="25">
        <v>14.2</v>
      </c>
    </row>
    <row r="90" spans="1:2" ht="15" customHeight="1">
      <c r="A90" s="25">
        <v>2</v>
      </c>
      <c r="B90" s="25">
        <v>11.8</v>
      </c>
    </row>
    <row r="91" spans="1:2" ht="15" customHeight="1">
      <c r="A91" s="25">
        <v>2</v>
      </c>
      <c r="B91" s="25">
        <v>17.600000000000001</v>
      </c>
    </row>
    <row r="92" spans="1:2" ht="15" customHeight="1">
      <c r="A92" s="25">
        <v>2</v>
      </c>
      <c r="B92" s="25">
        <v>19.399999999999999</v>
      </c>
    </row>
    <row r="93" spans="1:2" ht="15" customHeight="1">
      <c r="A93" s="25">
        <v>2</v>
      </c>
      <c r="B93" s="25">
        <v>9</v>
      </c>
    </row>
    <row r="94" spans="1:2" ht="15" customHeight="1">
      <c r="A94" s="25">
        <v>2</v>
      </c>
      <c r="B94" s="25">
        <v>10.4</v>
      </c>
    </row>
    <row r="95" spans="1:2" ht="15" customHeight="1">
      <c r="A95" s="25">
        <v>2</v>
      </c>
      <c r="B95" s="25">
        <v>9.6</v>
      </c>
    </row>
    <row r="96" spans="1:2" ht="15" customHeight="1">
      <c r="A96" s="25">
        <v>2</v>
      </c>
      <c r="B96" s="25">
        <v>9.4</v>
      </c>
    </row>
    <row r="97" spans="1:2" ht="15" customHeight="1">
      <c r="A97" s="25">
        <v>2</v>
      </c>
      <c r="B97" s="25">
        <v>19.399999999999999</v>
      </c>
    </row>
    <row r="98" spans="1:2" ht="15" customHeight="1">
      <c r="A98" s="25">
        <v>2</v>
      </c>
      <c r="B98" s="25">
        <v>66</v>
      </c>
    </row>
    <row r="99" spans="1:2" ht="15" customHeight="1">
      <c r="A99" s="25">
        <v>2</v>
      </c>
      <c r="B99" s="25">
        <v>25.8</v>
      </c>
    </row>
    <row r="100" spans="1:2" ht="15" customHeight="1">
      <c r="A100" s="25">
        <v>2</v>
      </c>
      <c r="B100" s="25">
        <v>25.7</v>
      </c>
    </row>
    <row r="101" spans="1:2" ht="15" customHeight="1">
      <c r="A101" s="25">
        <v>2</v>
      </c>
      <c r="B101" s="25">
        <v>7.7</v>
      </c>
    </row>
    <row r="102" spans="1:2" ht="15" customHeight="1">
      <c r="A102" s="25">
        <v>2</v>
      </c>
      <c r="B102" s="25">
        <v>19.7</v>
      </c>
    </row>
    <row r="103" spans="1:2" ht="15" customHeight="1">
      <c r="A103" s="25">
        <v>2</v>
      </c>
      <c r="B103" s="25">
        <v>10.8</v>
      </c>
    </row>
    <row r="104" spans="1:2" ht="15" customHeight="1">
      <c r="A104" s="25">
        <v>2</v>
      </c>
      <c r="B104" s="25">
        <v>12.2</v>
      </c>
    </row>
    <row r="105" spans="1:2" ht="15" customHeight="1">
      <c r="A105" s="25">
        <v>2</v>
      </c>
      <c r="B105" s="25">
        <v>9.9</v>
      </c>
    </row>
    <row r="106" spans="1:2" ht="15" customHeight="1">
      <c r="A106" s="25">
        <v>2</v>
      </c>
      <c r="B106" s="25">
        <v>12</v>
      </c>
    </row>
    <row r="107" spans="1:2" ht="15" customHeight="1">
      <c r="A107" s="25">
        <v>2</v>
      </c>
      <c r="B107" s="25">
        <v>8.5</v>
      </c>
    </row>
    <row r="108" spans="1:2" ht="15" customHeight="1">
      <c r="A108" s="25">
        <v>2</v>
      </c>
      <c r="B108" s="25">
        <v>12</v>
      </c>
    </row>
    <row r="109" spans="1:2" ht="15" customHeight="1">
      <c r="A109" s="25">
        <v>2</v>
      </c>
      <c r="B109" s="25">
        <v>8.1</v>
      </c>
    </row>
    <row r="110" spans="1:2" ht="15" customHeight="1">
      <c r="A110" s="25">
        <v>2</v>
      </c>
      <c r="B110" s="25">
        <v>16.399999999999999</v>
      </c>
    </row>
    <row r="111" spans="1:2" ht="15" customHeight="1">
      <c r="A111" s="25">
        <v>2</v>
      </c>
      <c r="B111" s="25">
        <v>25.7</v>
      </c>
    </row>
    <row r="112" spans="1:2" ht="15" customHeight="1">
      <c r="A112" s="25">
        <v>2</v>
      </c>
      <c r="B112" s="25">
        <v>10.4</v>
      </c>
    </row>
    <row r="113" spans="1:2" ht="15" customHeight="1">
      <c r="A113" s="25">
        <v>2</v>
      </c>
      <c r="B113" s="25">
        <v>21</v>
      </c>
    </row>
    <row r="114" spans="1:2" ht="15" customHeight="1">
      <c r="A114" s="25">
        <v>2</v>
      </c>
      <c r="B114" s="25">
        <v>8</v>
      </c>
    </row>
    <row r="115" spans="1:2" ht="15" customHeight="1">
      <c r="A115" s="25">
        <v>2</v>
      </c>
      <c r="B115" s="25">
        <v>11.6</v>
      </c>
    </row>
    <row r="116" spans="1:2" ht="15" customHeight="1">
      <c r="A116" s="25">
        <v>2</v>
      </c>
      <c r="B116" s="25">
        <v>21.9</v>
      </c>
    </row>
    <row r="117" spans="1:2" ht="15" customHeight="1">
      <c r="A117" s="25">
        <v>2</v>
      </c>
      <c r="B117" s="25">
        <v>12.4</v>
      </c>
    </row>
    <row r="118" spans="1:2" ht="15" customHeight="1">
      <c r="A118" s="25">
        <v>2</v>
      </c>
      <c r="B118" s="25">
        <v>13.1</v>
      </c>
    </row>
    <row r="119" spans="1:2" ht="15" customHeight="1">
      <c r="A119" s="25">
        <v>2</v>
      </c>
      <c r="B119" s="25">
        <v>10.7</v>
      </c>
    </row>
    <row r="120" spans="1:2" ht="15" customHeight="1">
      <c r="A120" s="25">
        <v>2</v>
      </c>
      <c r="B120" s="25">
        <v>10.6</v>
      </c>
    </row>
    <row r="121" spans="1:2" ht="15" customHeight="1">
      <c r="A121" s="25">
        <v>2</v>
      </c>
      <c r="B121" s="25">
        <v>51</v>
      </c>
    </row>
    <row r="122" spans="1:2" ht="15" customHeight="1">
      <c r="A122" s="25">
        <v>2</v>
      </c>
      <c r="B122" s="25">
        <v>16.399999999999999</v>
      </c>
    </row>
    <row r="123" spans="1:2" ht="15" customHeight="1">
      <c r="A123" s="25">
        <v>2</v>
      </c>
      <c r="B123" s="25">
        <v>19.8</v>
      </c>
    </row>
    <row r="124" spans="1:2" ht="15" customHeight="1">
      <c r="A124" s="25">
        <v>2</v>
      </c>
      <c r="B124" s="25">
        <v>14.4</v>
      </c>
    </row>
    <row r="125" spans="1:2" ht="15" customHeight="1">
      <c r="A125" s="25">
        <v>2</v>
      </c>
      <c r="B125" s="25">
        <v>12.5</v>
      </c>
    </row>
    <row r="126" spans="1:2" ht="15" customHeight="1">
      <c r="A126" s="25">
        <v>2</v>
      </c>
      <c r="B126" s="25">
        <v>21.4</v>
      </c>
    </row>
    <row r="127" spans="1:2" ht="15" customHeight="1">
      <c r="A127" s="25">
        <v>2</v>
      </c>
      <c r="B127" s="25">
        <v>8.3000000000000007</v>
      </c>
    </row>
    <row r="128" spans="1:2" ht="15" customHeight="1">
      <c r="A128" s="25">
        <v>2</v>
      </c>
      <c r="B128" s="25">
        <v>20.5</v>
      </c>
    </row>
    <row r="129" spans="1:2" ht="15" customHeight="1">
      <c r="A129" s="25">
        <v>2</v>
      </c>
      <c r="B129" s="25">
        <v>21.3</v>
      </c>
    </row>
    <row r="130" spans="1:2" ht="15" customHeight="1">
      <c r="A130" s="25">
        <v>2</v>
      </c>
      <c r="B130" s="25">
        <v>16</v>
      </c>
    </row>
    <row r="131" spans="1:2" ht="15" customHeight="1">
      <c r="A131" s="25">
        <v>2</v>
      </c>
      <c r="B131" s="25">
        <v>12.9</v>
      </c>
    </row>
    <row r="132" spans="1:2" ht="15" customHeight="1">
      <c r="A132" s="25">
        <v>2</v>
      </c>
      <c r="B132" s="25">
        <v>12.6</v>
      </c>
    </row>
    <row r="133" spans="1:2" ht="15" customHeight="1">
      <c r="A133" s="25">
        <v>2</v>
      </c>
      <c r="B133" s="25">
        <v>8.9</v>
      </c>
    </row>
    <row r="134" spans="1:2" ht="15" customHeight="1">
      <c r="A134" s="25">
        <v>2</v>
      </c>
      <c r="B134" s="25">
        <v>10.1</v>
      </c>
    </row>
    <row r="135" spans="1:2" ht="15" customHeight="1">
      <c r="A135" s="25">
        <v>2</v>
      </c>
      <c r="B135" s="25">
        <v>34.5</v>
      </c>
    </row>
    <row r="136" spans="1:2" ht="15" customHeight="1">
      <c r="A136" s="25">
        <v>2</v>
      </c>
      <c r="B136" s="25">
        <v>8</v>
      </c>
    </row>
    <row r="137" spans="1:2" ht="15" customHeight="1">
      <c r="A137" s="25">
        <v>2</v>
      </c>
      <c r="B137" s="25">
        <v>26.4</v>
      </c>
    </row>
    <row r="138" spans="1:2" ht="15" customHeight="1">
      <c r="A138" s="25">
        <v>2</v>
      </c>
      <c r="B138" s="25">
        <v>17</v>
      </c>
    </row>
    <row r="139" spans="1:2" ht="15" customHeight="1">
      <c r="A139" s="25">
        <v>2</v>
      </c>
      <c r="B139" s="25">
        <v>10.4</v>
      </c>
    </row>
    <row r="140" spans="1:2" ht="15" customHeight="1">
      <c r="A140" s="25">
        <v>2</v>
      </c>
      <c r="B140" s="25">
        <v>25.6</v>
      </c>
    </row>
    <row r="141" spans="1:2" ht="15" customHeight="1">
      <c r="A141" s="25">
        <v>2</v>
      </c>
      <c r="B141" s="25">
        <v>8.5</v>
      </c>
    </row>
    <row r="142" spans="1:2" ht="15" customHeight="1">
      <c r="A142" s="25">
        <v>2</v>
      </c>
      <c r="B142" s="25">
        <v>9.3000000000000007</v>
      </c>
    </row>
    <row r="143" spans="1:2" ht="15" customHeight="1">
      <c r="A143" s="25">
        <v>3</v>
      </c>
      <c r="B143" s="25">
        <v>36.200000000000003</v>
      </c>
    </row>
    <row r="144" spans="1:2" ht="15" customHeight="1">
      <c r="A144" s="25">
        <v>3</v>
      </c>
      <c r="B144" s="25">
        <v>11.4</v>
      </c>
    </row>
    <row r="145" spans="1:2" ht="15" customHeight="1">
      <c r="A145" s="25">
        <v>3</v>
      </c>
      <c r="B145" s="25">
        <v>8</v>
      </c>
    </row>
    <row r="146" spans="1:2" ht="15" customHeight="1">
      <c r="A146" s="25">
        <v>3</v>
      </c>
      <c r="B146" s="25">
        <v>43.8</v>
      </c>
    </row>
    <row r="147" spans="1:2" ht="15" customHeight="1">
      <c r="A147" s="25">
        <v>3</v>
      </c>
      <c r="B147" s="25">
        <v>34.4</v>
      </c>
    </row>
    <row r="148" spans="1:2" ht="15" customHeight="1">
      <c r="A148" s="25">
        <v>3</v>
      </c>
      <c r="B148" s="25">
        <v>36.200000000000003</v>
      </c>
    </row>
    <row r="149" spans="1:2" ht="15" customHeight="1">
      <c r="A149" s="25">
        <v>3</v>
      </c>
      <c r="B149" s="25">
        <v>25.3</v>
      </c>
    </row>
    <row r="150" spans="1:2" ht="15" customHeight="1">
      <c r="A150" s="25">
        <v>3</v>
      </c>
      <c r="B150" s="25">
        <v>8.1999999999999993</v>
      </c>
    </row>
    <row r="151" spans="1:2" ht="15" customHeight="1">
      <c r="A151" s="25">
        <v>3</v>
      </c>
      <c r="B151" s="25">
        <v>10.199999999999999</v>
      </c>
    </row>
    <row r="152" spans="1:2" ht="15" customHeight="1">
      <c r="A152" s="25">
        <v>3</v>
      </c>
      <c r="B152" s="25">
        <v>8.8000000000000007</v>
      </c>
    </row>
    <row r="153" spans="1:2" ht="15" customHeight="1">
      <c r="A153" s="25">
        <v>3</v>
      </c>
      <c r="B153" s="25">
        <v>7.6</v>
      </c>
    </row>
    <row r="154" spans="1:2" ht="15" customHeight="1">
      <c r="A154" s="25">
        <v>3</v>
      </c>
      <c r="B154" s="25">
        <v>24</v>
      </c>
    </row>
    <row r="155" spans="1:2" ht="15" customHeight="1">
      <c r="A155" s="25">
        <v>3</v>
      </c>
      <c r="B155" s="25">
        <v>8.6999999999999993</v>
      </c>
    </row>
    <row r="156" spans="1:2" ht="15" customHeight="1">
      <c r="A156" s="25">
        <v>3</v>
      </c>
      <c r="B156" s="25">
        <v>14</v>
      </c>
    </row>
    <row r="157" spans="1:2" ht="15" customHeight="1">
      <c r="A157" s="25">
        <v>3</v>
      </c>
      <c r="B157" s="25">
        <v>27.9</v>
      </c>
    </row>
    <row r="158" spans="1:2" ht="15" customHeight="1">
      <c r="A158" s="25">
        <v>3</v>
      </c>
      <c r="B158" s="25">
        <v>13.7</v>
      </c>
    </row>
    <row r="159" spans="1:2" ht="15" customHeight="1">
      <c r="A159" s="25">
        <v>3</v>
      </c>
      <c r="B159" s="25">
        <v>24.5</v>
      </c>
    </row>
    <row r="160" spans="1:2" ht="15" customHeight="1">
      <c r="A160" s="25">
        <v>3</v>
      </c>
      <c r="B160" s="25">
        <v>15.9</v>
      </c>
    </row>
    <row r="161" spans="1:2" ht="15" customHeight="1">
      <c r="A161" s="25">
        <v>3</v>
      </c>
      <c r="B161" s="25">
        <v>20.2</v>
      </c>
    </row>
    <row r="162" spans="1:2" ht="15" customHeight="1">
      <c r="A162" s="25">
        <v>3</v>
      </c>
      <c r="B162" s="25">
        <v>27.6</v>
      </c>
    </row>
    <row r="163" spans="1:2" ht="15" customHeight="1">
      <c r="A163" s="25">
        <v>3</v>
      </c>
      <c r="B163" s="25">
        <v>26.5</v>
      </c>
    </row>
    <row r="164" spans="1:2" ht="15" customHeight="1">
      <c r="A164" s="25">
        <v>3</v>
      </c>
      <c r="B164" s="25">
        <v>8.6</v>
      </c>
    </row>
    <row r="165" spans="1:2" ht="15" customHeight="1">
      <c r="A165" s="25">
        <v>3</v>
      </c>
      <c r="B165" s="25">
        <v>9</v>
      </c>
    </row>
    <row r="166" spans="1:2" ht="15" customHeight="1">
      <c r="A166" s="25">
        <v>3</v>
      </c>
      <c r="B166" s="25">
        <v>30.2</v>
      </c>
    </row>
    <row r="167" spans="1:2" ht="15" customHeight="1">
      <c r="A167" s="25">
        <v>3</v>
      </c>
      <c r="B167" s="25">
        <v>9.6999999999999993</v>
      </c>
    </row>
    <row r="168" spans="1:2" ht="15" customHeight="1">
      <c r="A168" s="25">
        <v>3</v>
      </c>
      <c r="B168" s="25">
        <v>8.8000000000000007</v>
      </c>
    </row>
    <row r="169" spans="1:2" ht="15" customHeight="1">
      <c r="A169" s="25">
        <v>3</v>
      </c>
      <c r="B169" s="25">
        <v>13</v>
      </c>
    </row>
    <row r="170" spans="1:2" ht="15" customHeight="1">
      <c r="A170" s="25">
        <v>3</v>
      </c>
      <c r="B170" s="25">
        <v>20.5</v>
      </c>
    </row>
    <row r="171" spans="1:2" ht="15" customHeight="1">
      <c r="A171" s="25">
        <v>3</v>
      </c>
      <c r="B171" s="25">
        <v>9.1</v>
      </c>
    </row>
    <row r="172" spans="1:2" ht="15" customHeight="1">
      <c r="A172" s="25">
        <v>3</v>
      </c>
      <c r="B172" s="25">
        <v>42.4</v>
      </c>
    </row>
    <row r="173" spans="1:2" ht="15" customHeight="1">
      <c r="A173" s="25">
        <v>3</v>
      </c>
      <c r="B173" s="25">
        <v>22.4</v>
      </c>
    </row>
    <row r="174" spans="1:2" ht="15" customHeight="1">
      <c r="A174" s="25">
        <v>3</v>
      </c>
      <c r="B174" s="25">
        <v>12.2</v>
      </c>
    </row>
    <row r="175" spans="1:2" ht="15" customHeight="1">
      <c r="A175" s="25">
        <v>3</v>
      </c>
      <c r="B175" s="25">
        <v>9.1</v>
      </c>
    </row>
    <row r="176" spans="1:2" ht="15" customHeight="1">
      <c r="A176" s="25">
        <v>3</v>
      </c>
      <c r="B176" s="25">
        <v>27.4</v>
      </c>
    </row>
    <row r="177" spans="1:2" ht="15" customHeight="1">
      <c r="A177" s="25">
        <v>3</v>
      </c>
      <c r="B177" s="25">
        <v>32.6</v>
      </c>
    </row>
    <row r="178" spans="1:2" ht="15" customHeight="1">
      <c r="A178" s="25">
        <v>3</v>
      </c>
      <c r="B178" s="25">
        <v>16.2</v>
      </c>
    </row>
    <row r="179" spans="1:2" ht="15" customHeight="1">
      <c r="A179" s="25">
        <v>3</v>
      </c>
      <c r="B179" s="25">
        <v>11.4</v>
      </c>
    </row>
    <row r="180" spans="1:2" ht="15" customHeight="1">
      <c r="A180" s="25">
        <v>3</v>
      </c>
      <c r="B180" s="25">
        <v>13.2</v>
      </c>
    </row>
    <row r="181" spans="1:2" ht="15" customHeight="1">
      <c r="A181" s="25">
        <v>3</v>
      </c>
      <c r="B181" s="25">
        <v>17.2</v>
      </c>
    </row>
    <row r="182" spans="1:2" ht="15" customHeight="1">
      <c r="A182" s="25">
        <v>3</v>
      </c>
      <c r="B182" s="25">
        <v>59.5</v>
      </c>
    </row>
    <row r="183" spans="1:2" ht="15" customHeight="1">
      <c r="A183" s="25">
        <v>3</v>
      </c>
      <c r="B183" s="25">
        <v>35.6</v>
      </c>
    </row>
    <row r="184" spans="1:2" ht="15" customHeight="1">
      <c r="A184" s="25">
        <v>3</v>
      </c>
      <c r="B184" s="25">
        <v>25</v>
      </c>
    </row>
    <row r="185" spans="1:2" ht="15" customHeight="1">
      <c r="A185" s="25">
        <v>3</v>
      </c>
      <c r="B185" s="25">
        <v>25.2</v>
      </c>
    </row>
    <row r="186" spans="1:2" ht="15" customHeight="1">
      <c r="A186" s="25">
        <v>3</v>
      </c>
      <c r="B186" s="25">
        <v>33.5</v>
      </c>
    </row>
    <row r="187" spans="1:2" ht="15" customHeight="1">
      <c r="A187" s="25">
        <v>3</v>
      </c>
      <c r="B187" s="25">
        <v>30.7</v>
      </c>
    </row>
    <row r="188" spans="1:2" ht="15" customHeight="1">
      <c r="A188" s="25">
        <v>3</v>
      </c>
      <c r="B188" s="25">
        <v>21.8</v>
      </c>
    </row>
    <row r="189" spans="1:2" ht="15" customHeight="1">
      <c r="A189" s="25">
        <v>3</v>
      </c>
      <c r="B189" s="25">
        <v>18.8</v>
      </c>
    </row>
    <row r="190" spans="1:2" ht="15" customHeight="1">
      <c r="A190" s="25">
        <v>3</v>
      </c>
      <c r="B190" s="25">
        <v>9.3000000000000007</v>
      </c>
    </row>
    <row r="191" spans="1:2" ht="15" customHeight="1">
      <c r="A191" s="25">
        <v>3</v>
      </c>
      <c r="B191" s="25">
        <v>8.3000000000000007</v>
      </c>
    </row>
    <row r="192" spans="1:2" ht="15" customHeight="1">
      <c r="A192" s="25">
        <v>3</v>
      </c>
      <c r="B192" s="25">
        <v>20.9</v>
      </c>
    </row>
    <row r="193" spans="1:2" ht="15" customHeight="1">
      <c r="A193" s="25">
        <v>3</v>
      </c>
      <c r="B193" s="25">
        <v>11.5</v>
      </c>
    </row>
    <row r="194" spans="1:2" ht="15" customHeight="1">
      <c r="A194" s="25">
        <v>3</v>
      </c>
      <c r="B194" s="25">
        <v>24</v>
      </c>
    </row>
    <row r="195" spans="1:2" ht="15" customHeight="1">
      <c r="A195" s="25">
        <v>3</v>
      </c>
      <c r="B195" s="25">
        <v>11.5</v>
      </c>
    </row>
    <row r="196" spans="1:2" ht="15" customHeight="1">
      <c r="A196" s="25">
        <v>3</v>
      </c>
      <c r="B196" s="25">
        <v>12.3</v>
      </c>
    </row>
    <row r="197" spans="1:2" ht="15" customHeight="1">
      <c r="A197" s="25">
        <v>3</v>
      </c>
      <c r="B197" s="25">
        <v>11</v>
      </c>
    </row>
    <row r="198" spans="1:2" ht="15" customHeight="1">
      <c r="A198" s="25">
        <v>3</v>
      </c>
      <c r="B198" s="25">
        <v>8.1999999999999993</v>
      </c>
    </row>
    <row r="199" spans="1:2" ht="15" customHeight="1">
      <c r="A199" s="25">
        <v>3</v>
      </c>
      <c r="B199" s="25">
        <v>26.2</v>
      </c>
    </row>
    <row r="200" spans="1:2" ht="15" customHeight="1">
      <c r="A200" s="25">
        <v>3</v>
      </c>
      <c r="B200" s="25">
        <v>26</v>
      </c>
    </row>
    <row r="201" spans="1:2" ht="15" customHeight="1">
      <c r="A201" s="25">
        <v>3</v>
      </c>
      <c r="B201" s="25">
        <v>13.8</v>
      </c>
    </row>
    <row r="202" spans="1:2" ht="15" customHeight="1">
      <c r="A202" s="25">
        <v>3</v>
      </c>
      <c r="B202" s="25">
        <v>22.2</v>
      </c>
    </row>
    <row r="203" spans="1:2" ht="15" customHeight="1">
      <c r="A203" s="25">
        <v>3</v>
      </c>
      <c r="B203" s="25">
        <v>11.3</v>
      </c>
    </row>
    <row r="204" spans="1:2" ht="15" customHeight="1">
      <c r="A204" s="25">
        <v>3</v>
      </c>
      <c r="B204" s="25">
        <v>8.6</v>
      </c>
    </row>
    <row r="205" spans="1:2" ht="15" customHeight="1">
      <c r="A205" s="25">
        <v>3</v>
      </c>
      <c r="B205" s="25">
        <v>53.5</v>
      </c>
    </row>
    <row r="206" spans="1:2" ht="15" customHeight="1">
      <c r="A206" s="25">
        <v>3</v>
      </c>
      <c r="B206" s="25">
        <v>7.7</v>
      </c>
    </row>
    <row r="207" spans="1:2" ht="15" customHeight="1">
      <c r="A207" s="25">
        <v>4</v>
      </c>
      <c r="B207" s="25">
        <v>8.3000000000000007</v>
      </c>
    </row>
    <row r="208" spans="1:2" ht="15" customHeight="1">
      <c r="A208" s="25">
        <v>4</v>
      </c>
      <c r="B208" s="25">
        <v>29</v>
      </c>
    </row>
    <row r="209" spans="1:2" ht="15" customHeight="1">
      <c r="A209" s="25">
        <v>4</v>
      </c>
      <c r="B209" s="25">
        <v>8.5</v>
      </c>
    </row>
    <row r="210" spans="1:2" ht="15" customHeight="1">
      <c r="A210" s="25">
        <v>4</v>
      </c>
      <c r="B210" s="25">
        <v>11.4</v>
      </c>
    </row>
    <row r="211" spans="1:2" ht="15" customHeight="1">
      <c r="A211" s="25">
        <v>4</v>
      </c>
      <c r="B211" s="25">
        <v>11</v>
      </c>
    </row>
    <row r="212" spans="1:2" ht="15" customHeight="1">
      <c r="A212" s="25">
        <v>4</v>
      </c>
      <c r="B212" s="25">
        <v>21.5</v>
      </c>
    </row>
    <row r="213" spans="1:2" ht="15" customHeight="1">
      <c r="A213" s="25">
        <v>4</v>
      </c>
      <c r="B213" s="25">
        <v>23</v>
      </c>
    </row>
    <row r="214" spans="1:2" ht="15" customHeight="1">
      <c r="A214" s="25">
        <v>4</v>
      </c>
      <c r="B214" s="25">
        <v>22.2</v>
      </c>
    </row>
    <row r="215" spans="1:2" ht="15" customHeight="1">
      <c r="A215" s="25">
        <v>4</v>
      </c>
      <c r="B215" s="25">
        <v>27.1</v>
      </c>
    </row>
    <row r="216" spans="1:2" ht="15" customHeight="1">
      <c r="A216" s="25">
        <v>4</v>
      </c>
      <c r="B216" s="25">
        <v>8</v>
      </c>
    </row>
    <row r="217" spans="1:2" ht="15" customHeight="1">
      <c r="A217" s="25">
        <v>4</v>
      </c>
      <c r="B217" s="25">
        <v>9.1999999999999993</v>
      </c>
    </row>
    <row r="218" spans="1:2" ht="15" customHeight="1">
      <c r="A218" s="25">
        <v>4</v>
      </c>
      <c r="B218" s="25">
        <v>10.8</v>
      </c>
    </row>
    <row r="219" spans="1:2" ht="15" customHeight="1">
      <c r="A219" s="25">
        <v>4</v>
      </c>
      <c r="B219" s="25">
        <v>8.4</v>
      </c>
    </row>
    <row r="220" spans="1:2" ht="15" customHeight="1">
      <c r="A220" s="25">
        <v>4</v>
      </c>
      <c r="B220" s="25">
        <v>22.6</v>
      </c>
    </row>
    <row r="221" spans="1:2" ht="15" customHeight="1">
      <c r="A221" s="25">
        <v>4</v>
      </c>
      <c r="B221" s="25">
        <v>11.6</v>
      </c>
    </row>
    <row r="222" spans="1:2" ht="15" customHeight="1">
      <c r="A222" s="25">
        <v>4</v>
      </c>
      <c r="B222" s="25">
        <v>21</v>
      </c>
    </row>
    <row r="223" spans="1:2" ht="15" customHeight="1">
      <c r="A223" s="25">
        <v>4</v>
      </c>
      <c r="B223" s="25">
        <v>15</v>
      </c>
    </row>
    <row r="224" spans="1:2" ht="15" customHeight="1">
      <c r="A224" s="25">
        <v>4</v>
      </c>
      <c r="B224" s="25">
        <v>14.9</v>
      </c>
    </row>
    <row r="225" spans="1:2" ht="15" customHeight="1">
      <c r="A225" s="25">
        <v>4</v>
      </c>
      <c r="B225" s="25">
        <v>12.1</v>
      </c>
    </row>
    <row r="226" spans="1:2" ht="15" customHeight="1">
      <c r="A226" s="25">
        <v>4</v>
      </c>
      <c r="B226" s="25">
        <v>60</v>
      </c>
    </row>
    <row r="227" spans="1:2" ht="15" customHeight="1">
      <c r="A227" s="25">
        <v>4</v>
      </c>
      <c r="B227" s="25">
        <v>15.2</v>
      </c>
    </row>
    <row r="228" spans="1:2" ht="15" customHeight="1">
      <c r="A228" s="25">
        <v>4</v>
      </c>
      <c r="B228" s="25">
        <v>11</v>
      </c>
    </row>
    <row r="229" spans="1:2" ht="15" customHeight="1">
      <c r="A229" s="25">
        <v>4</v>
      </c>
      <c r="B229" s="25">
        <v>16.2</v>
      </c>
    </row>
    <row r="230" spans="1:2" ht="15" customHeight="1">
      <c r="A230" s="25">
        <v>4</v>
      </c>
      <c r="B230" s="25">
        <v>20.5</v>
      </c>
    </row>
    <row r="231" spans="1:2" ht="15" customHeight="1">
      <c r="A231" s="25">
        <v>4</v>
      </c>
      <c r="B231" s="25">
        <v>10.1</v>
      </c>
    </row>
    <row r="232" spans="1:2" ht="15" customHeight="1">
      <c r="A232" s="25">
        <v>4</v>
      </c>
      <c r="B232" s="25">
        <v>28.6</v>
      </c>
    </row>
    <row r="233" spans="1:2" ht="15" customHeight="1">
      <c r="A233" s="25">
        <v>4</v>
      </c>
      <c r="B233" s="25">
        <v>12.4</v>
      </c>
    </row>
    <row r="234" spans="1:2" ht="15" customHeight="1">
      <c r="A234" s="25">
        <v>4</v>
      </c>
      <c r="B234" s="25">
        <v>12.6</v>
      </c>
    </row>
    <row r="235" spans="1:2" ht="15" customHeight="1">
      <c r="A235" s="25">
        <v>4</v>
      </c>
      <c r="B235" s="25">
        <v>14.5</v>
      </c>
    </row>
    <row r="236" spans="1:2" ht="15" customHeight="1">
      <c r="A236" s="25">
        <v>4</v>
      </c>
      <c r="B236" s="25">
        <v>7.9</v>
      </c>
    </row>
    <row r="237" spans="1:2" ht="15" customHeight="1">
      <c r="A237" s="25">
        <v>4</v>
      </c>
      <c r="B237" s="25">
        <v>11.8</v>
      </c>
    </row>
    <row r="238" spans="1:2" ht="15" customHeight="1">
      <c r="A238" s="25">
        <v>4</v>
      </c>
      <c r="B238" s="25">
        <v>12.2</v>
      </c>
    </row>
    <row r="239" spans="1:2" ht="15" customHeight="1">
      <c r="A239" s="25">
        <v>4</v>
      </c>
      <c r="B239" s="25">
        <v>18.399999999999999</v>
      </c>
    </row>
    <row r="240" spans="1:2" ht="15" customHeight="1">
      <c r="A240" s="25">
        <v>4</v>
      </c>
      <c r="B240" s="25">
        <v>21</v>
      </c>
    </row>
    <row r="241" spans="1:2" ht="15" customHeight="1">
      <c r="A241" s="25">
        <v>4</v>
      </c>
      <c r="B241" s="25">
        <v>20.5</v>
      </c>
    </row>
    <row r="242" spans="1:2" ht="15" customHeight="1">
      <c r="A242" s="25">
        <v>4</v>
      </c>
      <c r="B242" s="25">
        <v>9.3000000000000007</v>
      </c>
    </row>
    <row r="243" spans="1:2" ht="15" customHeight="1">
      <c r="A243" s="25">
        <v>4</v>
      </c>
      <c r="B243" s="25">
        <v>19.899999999999999</v>
      </c>
    </row>
    <row r="244" spans="1:2" ht="15" customHeight="1">
      <c r="A244" s="25">
        <v>4</v>
      </c>
      <c r="B244" s="25">
        <v>12.8</v>
      </c>
    </row>
    <row r="245" spans="1:2" ht="15" customHeight="1">
      <c r="A245" s="25">
        <v>4</v>
      </c>
      <c r="B245" s="25">
        <v>8</v>
      </c>
    </row>
    <row r="246" spans="1:2" ht="15" customHeight="1">
      <c r="A246" s="25">
        <v>4</v>
      </c>
      <c r="B246" s="25">
        <v>26.9</v>
      </c>
    </row>
    <row r="247" spans="1:2" ht="15" customHeight="1">
      <c r="A247" s="25">
        <v>4</v>
      </c>
      <c r="B247" s="25">
        <v>20.8</v>
      </c>
    </row>
    <row r="248" spans="1:2" ht="15" customHeight="1">
      <c r="A248" s="25">
        <v>4</v>
      </c>
      <c r="B248" s="25">
        <v>14</v>
      </c>
    </row>
    <row r="249" spans="1:2" ht="15" customHeight="1">
      <c r="A249" s="25">
        <v>4</v>
      </c>
      <c r="B249" s="25">
        <v>11</v>
      </c>
    </row>
    <row r="250" spans="1:2" ht="15" customHeight="1">
      <c r="A250" s="25">
        <v>4</v>
      </c>
      <c r="B250" s="25">
        <v>8.4</v>
      </c>
    </row>
    <row r="251" spans="1:2" ht="15" customHeight="1">
      <c r="A251" s="25">
        <v>4</v>
      </c>
      <c r="B251" s="25">
        <v>12.4</v>
      </c>
    </row>
    <row r="252" spans="1:2" ht="15" customHeight="1">
      <c r="A252" s="25">
        <v>4</v>
      </c>
      <c r="B252" s="25">
        <v>8</v>
      </c>
    </row>
    <row r="253" spans="1:2" ht="15" customHeight="1">
      <c r="A253" s="25">
        <v>4</v>
      </c>
      <c r="B253" s="25">
        <v>10.8</v>
      </c>
    </row>
    <row r="254" spans="1:2" ht="15" customHeight="1">
      <c r="A254" s="25">
        <v>4</v>
      </c>
      <c r="B254" s="25">
        <v>11.5</v>
      </c>
    </row>
    <row r="255" spans="1:2" ht="15" customHeight="1">
      <c r="A255" s="25">
        <v>4</v>
      </c>
      <c r="B255" s="25">
        <v>47.6</v>
      </c>
    </row>
    <row r="256" spans="1:2" ht="15" customHeight="1">
      <c r="A256" s="25">
        <v>4</v>
      </c>
      <c r="B256" s="25">
        <v>26.7</v>
      </c>
    </row>
    <row r="257" spans="1:2" ht="15" customHeight="1">
      <c r="A257" s="25">
        <v>4</v>
      </c>
      <c r="B257" s="25">
        <v>11.3</v>
      </c>
    </row>
    <row r="258" spans="1:2" ht="15" customHeight="1">
      <c r="A258" s="25">
        <v>4</v>
      </c>
      <c r="B258" s="25">
        <v>11.8</v>
      </c>
    </row>
    <row r="259" spans="1:2" ht="15" customHeight="1">
      <c r="A259" s="25">
        <v>4</v>
      </c>
      <c r="B259" s="25">
        <v>19</v>
      </c>
    </row>
    <row r="260" spans="1:2" ht="15" customHeight="1">
      <c r="A260" s="25">
        <v>4</v>
      </c>
      <c r="B260" s="25">
        <v>9</v>
      </c>
    </row>
    <row r="261" spans="1:2" ht="15" customHeight="1">
      <c r="A261" s="25">
        <v>4</v>
      </c>
      <c r="B261" s="25">
        <v>10</v>
      </c>
    </row>
    <row r="262" spans="1:2" ht="15" customHeight="1">
      <c r="A262" s="25">
        <v>4</v>
      </c>
      <c r="B262" s="25">
        <v>10.199999999999999</v>
      </c>
    </row>
    <row r="263" spans="1:2" ht="15" customHeight="1">
      <c r="A263" s="25">
        <v>4</v>
      </c>
      <c r="B263" s="25">
        <v>33</v>
      </c>
    </row>
    <row r="264" spans="1:2" ht="15" customHeight="1">
      <c r="A264" s="25">
        <v>4</v>
      </c>
      <c r="B264" s="25">
        <v>27.4</v>
      </c>
    </row>
    <row r="265" spans="1:2" ht="15" customHeight="1">
      <c r="A265" s="25">
        <v>4</v>
      </c>
      <c r="B265" s="25">
        <v>31.3</v>
      </c>
    </row>
    <row r="266" spans="1:2" ht="15" customHeight="1">
      <c r="A266" s="25">
        <v>4</v>
      </c>
      <c r="B266" s="25">
        <v>20.100000000000001</v>
      </c>
    </row>
    <row r="267" spans="1:2" ht="15" customHeight="1">
      <c r="A267" s="25">
        <v>4</v>
      </c>
      <c r="B267" s="25">
        <v>16</v>
      </c>
    </row>
    <row r="268" spans="1:2" ht="15" customHeight="1">
      <c r="A268" s="25">
        <v>4</v>
      </c>
      <c r="B268" s="25">
        <v>13.2</v>
      </c>
    </row>
    <row r="269" spans="1:2" ht="15" customHeight="1">
      <c r="A269" s="25">
        <v>4</v>
      </c>
      <c r="B269" s="25">
        <v>11.8</v>
      </c>
    </row>
    <row r="270" spans="1:2" ht="15" customHeight="1">
      <c r="A270" s="25">
        <v>4</v>
      </c>
      <c r="B270" s="25">
        <v>9.1999999999999993</v>
      </c>
    </row>
    <row r="271" spans="1:2" ht="15" customHeight="1">
      <c r="A271" s="25">
        <v>4</v>
      </c>
      <c r="B271" s="25">
        <v>24</v>
      </c>
    </row>
    <row r="272" spans="1:2" ht="15" customHeight="1">
      <c r="A272" s="25">
        <v>4</v>
      </c>
      <c r="B272" s="25">
        <v>22</v>
      </c>
    </row>
    <row r="273" spans="1:2" ht="15" customHeight="1">
      <c r="A273" s="25">
        <v>4</v>
      </c>
      <c r="B273" s="25">
        <v>9.5</v>
      </c>
    </row>
    <row r="274" spans="1:2" ht="15" customHeight="1">
      <c r="A274" s="25">
        <v>4</v>
      </c>
      <c r="B274" s="25">
        <v>15.3</v>
      </c>
    </row>
    <row r="275" spans="1:2" ht="15" customHeight="1">
      <c r="A275" s="25">
        <v>4</v>
      </c>
      <c r="B275" s="25">
        <v>15.5</v>
      </c>
    </row>
    <row r="276" spans="1:2" ht="15" customHeight="1">
      <c r="A276" s="25">
        <v>4</v>
      </c>
      <c r="B276" s="25">
        <v>25.7</v>
      </c>
    </row>
    <row r="277" spans="1:2" ht="15" customHeight="1">
      <c r="A277" s="25">
        <v>4</v>
      </c>
      <c r="B277" s="25">
        <v>25.7</v>
      </c>
    </row>
    <row r="278" spans="1:2" ht="15" customHeight="1">
      <c r="A278" s="25">
        <v>4</v>
      </c>
      <c r="B278" s="25">
        <v>34</v>
      </c>
    </row>
    <row r="279" spans="1:2" ht="15" customHeight="1">
      <c r="A279" s="25">
        <v>4</v>
      </c>
      <c r="B279" s="25">
        <v>17</v>
      </c>
    </row>
    <row r="280" spans="1:2" ht="15" customHeight="1">
      <c r="A280" s="25">
        <v>4</v>
      </c>
      <c r="B280" s="25">
        <v>10.8</v>
      </c>
    </row>
    <row r="281" spans="1:2" ht="15" customHeight="1">
      <c r="A281" s="25">
        <v>4</v>
      </c>
      <c r="B281" s="25">
        <v>24.6</v>
      </c>
    </row>
    <row r="282" spans="1:2" ht="15" customHeight="1">
      <c r="A282" s="25">
        <v>4</v>
      </c>
      <c r="B282" s="25">
        <v>11</v>
      </c>
    </row>
    <row r="283" spans="1:2" ht="15" customHeight="1">
      <c r="A283" s="25">
        <v>4</v>
      </c>
      <c r="B283" s="25">
        <v>16.399999999999999</v>
      </c>
    </row>
    <row r="284" spans="1:2" ht="15" customHeight="1">
      <c r="A284" s="25">
        <v>5</v>
      </c>
      <c r="B284" s="25">
        <v>28.3</v>
      </c>
    </row>
    <row r="285" spans="1:2" ht="15" customHeight="1">
      <c r="A285" s="25">
        <v>5</v>
      </c>
      <c r="B285" s="25">
        <v>32.5</v>
      </c>
    </row>
    <row r="286" spans="1:2" ht="15" customHeight="1">
      <c r="A286" s="25">
        <v>5</v>
      </c>
      <c r="B286" s="25">
        <v>13.8</v>
      </c>
    </row>
    <row r="287" spans="1:2" ht="15" customHeight="1">
      <c r="A287" s="25">
        <v>5</v>
      </c>
      <c r="B287" s="25">
        <v>11.5</v>
      </c>
    </row>
    <row r="288" spans="1:2" ht="15" customHeight="1">
      <c r="A288" s="25">
        <v>5</v>
      </c>
      <c r="B288" s="25">
        <v>27.6</v>
      </c>
    </row>
    <row r="289" spans="1:2" ht="15" customHeight="1">
      <c r="A289" s="25">
        <v>5</v>
      </c>
      <c r="B289" s="25">
        <v>10</v>
      </c>
    </row>
    <row r="290" spans="1:2" ht="15" customHeight="1">
      <c r="A290" s="25">
        <v>5</v>
      </c>
      <c r="B290" s="25">
        <v>11</v>
      </c>
    </row>
    <row r="291" spans="1:2" ht="15" customHeight="1">
      <c r="A291" s="25">
        <v>5</v>
      </c>
      <c r="B291" s="25">
        <v>8.4</v>
      </c>
    </row>
    <row r="292" spans="1:2" ht="15" customHeight="1">
      <c r="A292" s="25">
        <v>5</v>
      </c>
      <c r="B292" s="25">
        <v>21.2</v>
      </c>
    </row>
    <row r="293" spans="1:2" ht="15" customHeight="1">
      <c r="A293" s="25">
        <v>5</v>
      </c>
      <c r="B293" s="25">
        <v>11</v>
      </c>
    </row>
    <row r="294" spans="1:2" ht="15" customHeight="1">
      <c r="A294" s="25">
        <v>5</v>
      </c>
      <c r="B294" s="25">
        <v>8.4</v>
      </c>
    </row>
    <row r="295" spans="1:2" ht="15" customHeight="1">
      <c r="A295" s="25">
        <v>5</v>
      </c>
      <c r="B295" s="25">
        <v>18.600000000000001</v>
      </c>
    </row>
    <row r="296" spans="1:2" ht="15" customHeight="1">
      <c r="A296" s="25">
        <v>5</v>
      </c>
      <c r="B296" s="25">
        <v>7.8</v>
      </c>
    </row>
    <row r="297" spans="1:2" ht="15" customHeight="1">
      <c r="A297" s="25">
        <v>5</v>
      </c>
      <c r="B297" s="25">
        <v>21.4</v>
      </c>
    </row>
    <row r="298" spans="1:2" ht="15" customHeight="1">
      <c r="A298" s="25">
        <v>5</v>
      </c>
      <c r="B298" s="25">
        <v>34.6</v>
      </c>
    </row>
    <row r="299" spans="1:2" ht="15" customHeight="1">
      <c r="A299" s="25">
        <v>5</v>
      </c>
      <c r="B299" s="25">
        <v>10.199999999999999</v>
      </c>
    </row>
    <row r="300" spans="1:2" ht="15" customHeight="1">
      <c r="A300" s="25">
        <v>5</v>
      </c>
      <c r="B300" s="25">
        <v>7.9</v>
      </c>
    </row>
    <row r="301" spans="1:2" ht="15" customHeight="1">
      <c r="A301" s="25">
        <v>5</v>
      </c>
      <c r="B301" s="25">
        <v>13</v>
      </c>
    </row>
    <row r="302" spans="1:2" ht="15" customHeight="1">
      <c r="A302" s="25">
        <v>5</v>
      </c>
      <c r="B302" s="25">
        <v>12.5</v>
      </c>
    </row>
    <row r="303" spans="1:2" ht="15" customHeight="1">
      <c r="A303" s="25">
        <v>5</v>
      </c>
      <c r="B303" s="25">
        <v>13.5</v>
      </c>
    </row>
    <row r="304" spans="1:2" ht="15" customHeight="1">
      <c r="A304" s="25">
        <v>5</v>
      </c>
      <c r="B304" s="25">
        <v>16.600000000000001</v>
      </c>
    </row>
    <row r="305" spans="1:2" ht="15" customHeight="1">
      <c r="A305" s="25">
        <v>5</v>
      </c>
      <c r="B305" s="25">
        <v>8</v>
      </c>
    </row>
    <row r="306" spans="1:2" ht="15" customHeight="1">
      <c r="A306" s="25">
        <v>5</v>
      </c>
      <c r="B306" s="25">
        <v>10.5</v>
      </c>
    </row>
    <row r="307" spans="1:2" ht="15" customHeight="1">
      <c r="A307" s="25">
        <v>5</v>
      </c>
      <c r="B307" s="25">
        <v>8.5</v>
      </c>
    </row>
    <row r="308" spans="1:2" ht="15" customHeight="1">
      <c r="A308" s="25">
        <v>5</v>
      </c>
      <c r="B308" s="25">
        <v>13.4</v>
      </c>
    </row>
    <row r="309" spans="1:2" ht="15" customHeight="1">
      <c r="A309" s="25">
        <v>5</v>
      </c>
      <c r="B309" s="25">
        <v>8.6999999999999993</v>
      </c>
    </row>
    <row r="310" spans="1:2" ht="15" customHeight="1">
      <c r="A310" s="25">
        <v>5</v>
      </c>
      <c r="B310" s="25">
        <v>9.5</v>
      </c>
    </row>
    <row r="311" spans="1:2" ht="15" customHeight="1">
      <c r="A311" s="25">
        <v>5</v>
      </c>
      <c r="B311" s="25">
        <v>53.6</v>
      </c>
    </row>
    <row r="312" spans="1:2" ht="15" customHeight="1">
      <c r="A312" s="25">
        <v>5</v>
      </c>
      <c r="B312" s="25">
        <v>27.5</v>
      </c>
    </row>
    <row r="313" spans="1:2" ht="15" customHeight="1">
      <c r="A313" s="25">
        <v>5</v>
      </c>
      <c r="B313" s="25">
        <v>11</v>
      </c>
    </row>
    <row r="314" spans="1:2" ht="15" customHeight="1">
      <c r="A314" s="25">
        <v>5</v>
      </c>
      <c r="B314" s="25">
        <v>8</v>
      </c>
    </row>
    <row r="315" spans="1:2" ht="15" customHeight="1">
      <c r="A315" s="25">
        <v>5</v>
      </c>
      <c r="B315" s="25">
        <v>16.2</v>
      </c>
    </row>
    <row r="316" spans="1:2" ht="15" customHeight="1">
      <c r="A316" s="25">
        <v>5</v>
      </c>
      <c r="B316" s="25">
        <v>13.2</v>
      </c>
    </row>
    <row r="317" spans="1:2" ht="15" customHeight="1">
      <c r="A317" s="25">
        <v>5</v>
      </c>
      <c r="B317" s="25">
        <v>13.5</v>
      </c>
    </row>
    <row r="318" spans="1:2" ht="15" customHeight="1">
      <c r="A318" s="25">
        <v>5</v>
      </c>
      <c r="B318" s="25">
        <v>17</v>
      </c>
    </row>
    <row r="319" spans="1:2" ht="15" customHeight="1">
      <c r="A319" s="25">
        <v>5</v>
      </c>
      <c r="B319" s="25">
        <v>27.2</v>
      </c>
    </row>
    <row r="320" spans="1:2" ht="15" customHeight="1">
      <c r="A320" s="25">
        <v>5</v>
      </c>
      <c r="B320" s="25">
        <v>11.9</v>
      </c>
    </row>
    <row r="321" spans="1:2" ht="15" customHeight="1">
      <c r="A321" s="25">
        <v>5</v>
      </c>
      <c r="B321" s="25">
        <v>17</v>
      </c>
    </row>
    <row r="322" spans="1:2" ht="15" customHeight="1">
      <c r="A322" s="25">
        <v>5</v>
      </c>
      <c r="B322" s="25">
        <v>8.1999999999999993</v>
      </c>
    </row>
    <row r="323" spans="1:2" ht="15" customHeight="1">
      <c r="A323" s="25">
        <v>5</v>
      </c>
      <c r="B323" s="25">
        <v>54.5</v>
      </c>
    </row>
    <row r="324" spans="1:2" ht="15" customHeight="1">
      <c r="A324" s="25">
        <v>5</v>
      </c>
      <c r="B324" s="25">
        <v>10.6</v>
      </c>
    </row>
    <row r="325" spans="1:2" ht="15" customHeight="1">
      <c r="A325" s="25">
        <v>5</v>
      </c>
      <c r="B325" s="25">
        <v>34.200000000000003</v>
      </c>
    </row>
    <row r="326" spans="1:2" ht="15" customHeight="1">
      <c r="A326" s="25">
        <v>5</v>
      </c>
      <c r="B326" s="25">
        <v>11.5</v>
      </c>
    </row>
    <row r="327" spans="1:2" ht="15" customHeight="1">
      <c r="A327" s="25">
        <v>5</v>
      </c>
      <c r="B327" s="25">
        <v>20.5</v>
      </c>
    </row>
    <row r="328" spans="1:2" ht="15" customHeight="1">
      <c r="A328" s="25">
        <v>5</v>
      </c>
      <c r="B328" s="25">
        <v>10.9</v>
      </c>
    </row>
    <row r="329" spans="1:2" ht="15" customHeight="1">
      <c r="A329" s="25">
        <v>5</v>
      </c>
      <c r="B329" s="25">
        <v>25.9</v>
      </c>
    </row>
    <row r="330" spans="1:2" ht="15" customHeight="1">
      <c r="A330" s="25">
        <v>5</v>
      </c>
      <c r="B330" s="25">
        <v>32</v>
      </c>
    </row>
    <row r="331" spans="1:2" ht="15" customHeight="1">
      <c r="A331" s="25">
        <v>5</v>
      </c>
      <c r="B331" s="25">
        <v>28.2</v>
      </c>
    </row>
    <row r="332" spans="1:2" ht="15" customHeight="1">
      <c r="A332" s="25">
        <v>5</v>
      </c>
      <c r="B332" s="25">
        <v>17</v>
      </c>
    </row>
    <row r="333" spans="1:2" ht="15" customHeight="1">
      <c r="A333" s="25">
        <v>5</v>
      </c>
      <c r="B333" s="25">
        <v>23.5</v>
      </c>
    </row>
    <row r="334" spans="1:2" ht="15" customHeight="1">
      <c r="A334" s="25">
        <v>5</v>
      </c>
      <c r="B334" s="25">
        <v>17.399999999999999</v>
      </c>
    </row>
    <row r="335" spans="1:2" ht="15" customHeight="1">
      <c r="A335" s="25">
        <v>5</v>
      </c>
      <c r="B335" s="25">
        <v>10.6</v>
      </c>
    </row>
    <row r="336" spans="1:2" ht="15" customHeight="1">
      <c r="A336" s="25">
        <v>5</v>
      </c>
      <c r="B336" s="25">
        <v>20</v>
      </c>
    </row>
    <row r="337" spans="1:2" ht="15" customHeight="1">
      <c r="A337" s="25">
        <v>6</v>
      </c>
      <c r="B337" s="25">
        <v>13.2</v>
      </c>
    </row>
    <row r="338" spans="1:2" ht="15" customHeight="1">
      <c r="A338" s="25">
        <v>6</v>
      </c>
      <c r="B338" s="25">
        <v>10</v>
      </c>
    </row>
    <row r="339" spans="1:2" ht="15" customHeight="1">
      <c r="A339" s="25">
        <v>6</v>
      </c>
      <c r="B339" s="25">
        <v>9.1999999999999993</v>
      </c>
    </row>
    <row r="340" spans="1:2" ht="15" customHeight="1">
      <c r="A340" s="25">
        <v>6</v>
      </c>
      <c r="B340" s="25">
        <v>36.4</v>
      </c>
    </row>
    <row r="341" spans="1:2" ht="15" customHeight="1">
      <c r="A341" s="25">
        <v>6</v>
      </c>
      <c r="B341" s="25">
        <v>8.6999999999999993</v>
      </c>
    </row>
    <row r="342" spans="1:2" ht="15" customHeight="1">
      <c r="A342" s="25">
        <v>6</v>
      </c>
      <c r="B342" s="25">
        <v>7.9</v>
      </c>
    </row>
    <row r="343" spans="1:2" ht="15" customHeight="1">
      <c r="A343" s="25">
        <v>6</v>
      </c>
      <c r="B343" s="25">
        <v>8.5</v>
      </c>
    </row>
    <row r="344" spans="1:2" ht="15" customHeight="1">
      <c r="A344" s="25">
        <v>6</v>
      </c>
      <c r="B344" s="25">
        <v>9</v>
      </c>
    </row>
    <row r="345" spans="1:2" ht="15" customHeight="1">
      <c r="A345" s="25">
        <v>6</v>
      </c>
      <c r="B345" s="25">
        <v>8</v>
      </c>
    </row>
    <row r="346" spans="1:2" ht="15" customHeight="1">
      <c r="A346" s="25">
        <v>6</v>
      </c>
      <c r="B346" s="25">
        <v>22.6</v>
      </c>
    </row>
    <row r="347" spans="1:2" ht="15" customHeight="1">
      <c r="A347" s="25">
        <v>6</v>
      </c>
      <c r="B347" s="25">
        <v>11</v>
      </c>
    </row>
    <row r="348" spans="1:2" ht="15" customHeight="1">
      <c r="A348" s="25">
        <v>6</v>
      </c>
      <c r="B348" s="25">
        <v>8.8000000000000007</v>
      </c>
    </row>
    <row r="349" spans="1:2" ht="15" customHeight="1">
      <c r="A349" s="25">
        <v>6</v>
      </c>
      <c r="B349" s="25">
        <v>70.7</v>
      </c>
    </row>
    <row r="350" spans="1:2" ht="15" customHeight="1">
      <c r="A350" s="25">
        <v>6</v>
      </c>
      <c r="B350" s="25">
        <v>10</v>
      </c>
    </row>
    <row r="351" spans="1:2" ht="15" customHeight="1">
      <c r="A351" s="25">
        <v>6</v>
      </c>
      <c r="B351" s="25">
        <v>44.1</v>
      </c>
    </row>
    <row r="352" spans="1:2" ht="15" customHeight="1">
      <c r="A352" s="25">
        <v>6</v>
      </c>
      <c r="B352" s="25">
        <v>22</v>
      </c>
    </row>
    <row r="353" spans="1:2" ht="15" customHeight="1">
      <c r="A353" s="25">
        <v>6</v>
      </c>
      <c r="B353" s="25">
        <v>11</v>
      </c>
    </row>
    <row r="354" spans="1:2" ht="15" customHeight="1">
      <c r="A354" s="25">
        <v>6</v>
      </c>
      <c r="B354" s="25">
        <v>21.2</v>
      </c>
    </row>
    <row r="355" spans="1:2" ht="15" customHeight="1">
      <c r="A355" s="25">
        <v>6</v>
      </c>
      <c r="B355" s="25">
        <v>10.7</v>
      </c>
    </row>
    <row r="356" spans="1:2" ht="15" customHeight="1">
      <c r="A356" s="25">
        <v>6</v>
      </c>
      <c r="B356" s="25">
        <v>10.1</v>
      </c>
    </row>
    <row r="357" spans="1:2" ht="15" customHeight="1">
      <c r="A357" s="25">
        <v>6</v>
      </c>
      <c r="B357" s="25">
        <v>46.2</v>
      </c>
    </row>
    <row r="358" spans="1:2" ht="15" customHeight="1">
      <c r="A358" s="25">
        <v>6</v>
      </c>
      <c r="B358" s="25">
        <v>8.4</v>
      </c>
    </row>
    <row r="359" spans="1:2" ht="15" customHeight="1">
      <c r="A359" s="25">
        <v>6</v>
      </c>
      <c r="B359" s="25">
        <v>10.199999999999999</v>
      </c>
    </row>
    <row r="360" spans="1:2" ht="15" customHeight="1">
      <c r="A360" s="25">
        <v>6</v>
      </c>
      <c r="B360" s="25">
        <v>8.3000000000000007</v>
      </c>
    </row>
    <row r="361" spans="1:2" ht="15" customHeight="1">
      <c r="A361" s="25">
        <v>6</v>
      </c>
      <c r="B361" s="25">
        <v>7.7</v>
      </c>
    </row>
    <row r="362" spans="1:2" ht="15" customHeight="1">
      <c r="A362" s="25">
        <v>6</v>
      </c>
      <c r="B362" s="25">
        <v>8.8000000000000007</v>
      </c>
    </row>
    <row r="363" spans="1:2" ht="15" customHeight="1">
      <c r="A363" s="25">
        <v>6</v>
      </c>
      <c r="B363" s="25">
        <v>24.7</v>
      </c>
    </row>
    <row r="364" spans="1:2" ht="15" customHeight="1">
      <c r="A364" s="25">
        <v>6</v>
      </c>
      <c r="B364" s="25">
        <v>11.9</v>
      </c>
    </row>
    <row r="365" spans="1:2" ht="15" customHeight="1">
      <c r="A365" s="25">
        <v>6</v>
      </c>
      <c r="B365" s="25">
        <v>28.3</v>
      </c>
    </row>
    <row r="366" spans="1:2" ht="15" customHeight="1">
      <c r="A366" s="25">
        <v>6</v>
      </c>
      <c r="B366" s="25">
        <v>24.2</v>
      </c>
    </row>
    <row r="367" spans="1:2" ht="15" customHeight="1">
      <c r="A367" s="25">
        <v>6</v>
      </c>
      <c r="B367" s="25">
        <v>11</v>
      </c>
    </row>
    <row r="368" spans="1:2" ht="15" customHeight="1">
      <c r="A368" s="25">
        <v>6</v>
      </c>
      <c r="B368" s="25">
        <v>9.6</v>
      </c>
    </row>
    <row r="369" spans="1:2" ht="15" customHeight="1">
      <c r="A369" s="25">
        <v>6</v>
      </c>
      <c r="B369" s="25">
        <v>11.5</v>
      </c>
    </row>
    <row r="370" spans="1:2" ht="15" customHeight="1">
      <c r="A370" s="25">
        <v>6</v>
      </c>
      <c r="B370" s="25">
        <v>39</v>
      </c>
    </row>
    <row r="371" spans="1:2" ht="15" customHeight="1">
      <c r="A371" s="25">
        <v>6</v>
      </c>
      <c r="B371" s="25">
        <v>35</v>
      </c>
    </row>
    <row r="372" spans="1:2" ht="15" customHeight="1">
      <c r="A372" s="25">
        <v>6</v>
      </c>
      <c r="B372" s="25">
        <v>8</v>
      </c>
    </row>
    <row r="373" spans="1:2" ht="15" customHeight="1">
      <c r="A373" s="25">
        <v>6</v>
      </c>
      <c r="B373" s="25">
        <v>10.7</v>
      </c>
    </row>
    <row r="374" spans="1:2" ht="15" customHeight="1">
      <c r="A374" s="25">
        <v>6</v>
      </c>
      <c r="B374" s="25">
        <v>11.5</v>
      </c>
    </row>
    <row r="375" spans="1:2" ht="15" customHeight="1">
      <c r="A375" s="25">
        <v>6</v>
      </c>
      <c r="B375" s="25">
        <v>10.3</v>
      </c>
    </row>
    <row r="376" spans="1:2" ht="15" customHeight="1">
      <c r="A376" s="25">
        <v>6</v>
      </c>
      <c r="B376" s="25">
        <v>18</v>
      </c>
    </row>
    <row r="377" spans="1:2" ht="15" customHeight="1">
      <c r="A377" s="25">
        <v>6</v>
      </c>
      <c r="B377" s="25">
        <v>8.5</v>
      </c>
    </row>
    <row r="378" spans="1:2" ht="15" customHeight="1">
      <c r="A378" s="25">
        <v>6</v>
      </c>
      <c r="B378" s="25">
        <v>10</v>
      </c>
    </row>
    <row r="379" spans="1:2" ht="15" customHeight="1">
      <c r="A379" s="25">
        <v>6</v>
      </c>
      <c r="B379" s="25">
        <v>10.199999999999999</v>
      </c>
    </row>
    <row r="380" spans="1:2" ht="15" customHeight="1">
      <c r="A380" s="25">
        <v>6</v>
      </c>
      <c r="B380" s="25">
        <v>10.5</v>
      </c>
    </row>
    <row r="381" spans="1:2" ht="15" customHeight="1">
      <c r="A381" s="25">
        <v>6</v>
      </c>
      <c r="B381" s="25">
        <v>18.899999999999999</v>
      </c>
    </row>
    <row r="382" spans="1:2" ht="15" customHeight="1">
      <c r="A382" s="25">
        <v>6</v>
      </c>
      <c r="B382" s="25">
        <v>28.4</v>
      </c>
    </row>
    <row r="383" spans="1:2" ht="15" customHeight="1">
      <c r="A383" s="25">
        <v>6</v>
      </c>
      <c r="B383" s="25">
        <v>25.3</v>
      </c>
    </row>
    <row r="384" spans="1:2" ht="15" customHeight="1">
      <c r="A384" s="25">
        <v>6</v>
      </c>
      <c r="B384" s="25">
        <v>8.9</v>
      </c>
    </row>
    <row r="385" spans="1:2" ht="15" customHeight="1">
      <c r="A385" s="25">
        <v>6</v>
      </c>
      <c r="B385" s="25">
        <v>10.5</v>
      </c>
    </row>
    <row r="386" spans="1:2" ht="15" customHeight="1">
      <c r="A386" s="25">
        <v>6</v>
      </c>
      <c r="B386" s="25">
        <v>8.4</v>
      </c>
    </row>
    <row r="387" spans="1:2" ht="15" customHeight="1">
      <c r="A387" s="25">
        <v>6</v>
      </c>
      <c r="B387" s="25">
        <v>10</v>
      </c>
    </row>
    <row r="388" spans="1:2" ht="15" customHeight="1">
      <c r="A388" s="25">
        <v>6</v>
      </c>
      <c r="B388" s="25">
        <v>22.3</v>
      </c>
    </row>
    <row r="389" spans="1:2" ht="15" customHeight="1">
      <c r="A389" s="25">
        <v>6</v>
      </c>
      <c r="B389" s="25">
        <v>8.4</v>
      </c>
    </row>
    <row r="390" spans="1:2" ht="15" customHeight="1">
      <c r="A390" s="25">
        <v>6</v>
      </c>
      <c r="B390" s="25">
        <v>18.100000000000001</v>
      </c>
    </row>
    <row r="391" spans="1:2" ht="15" customHeight="1">
      <c r="A391" s="25">
        <v>6</v>
      </c>
      <c r="B391" s="25">
        <v>8.3000000000000007</v>
      </c>
    </row>
    <row r="392" spans="1:2" ht="15" customHeight="1">
      <c r="A392" s="25">
        <v>6</v>
      </c>
      <c r="B392" s="25">
        <v>10.6</v>
      </c>
    </row>
    <row r="393" spans="1:2" ht="15" customHeight="1">
      <c r="A393" s="25">
        <v>6</v>
      </c>
      <c r="B393" s="25">
        <v>20.8</v>
      </c>
    </row>
    <row r="394" spans="1:2" ht="15" customHeight="1">
      <c r="A394" s="25">
        <v>6</v>
      </c>
      <c r="B394" s="25">
        <v>29.2</v>
      </c>
    </row>
    <row r="395" spans="1:2" ht="15" customHeight="1">
      <c r="A395" s="25">
        <v>6</v>
      </c>
      <c r="B395" s="25">
        <v>10.199999999999999</v>
      </c>
    </row>
    <row r="396" spans="1:2" ht="15" customHeight="1">
      <c r="A396" s="25">
        <v>6</v>
      </c>
      <c r="B396" s="25">
        <v>12.7</v>
      </c>
    </row>
    <row r="397" spans="1:2" ht="15" customHeight="1">
      <c r="A397" s="25">
        <v>6</v>
      </c>
      <c r="B397" s="25">
        <v>9</v>
      </c>
    </row>
    <row r="398" spans="1:2" ht="15" customHeight="1">
      <c r="A398" s="25">
        <v>6</v>
      </c>
      <c r="B398" s="25">
        <v>26.2</v>
      </c>
    </row>
    <row r="399" spans="1:2" ht="15" customHeight="1">
      <c r="A399" s="25">
        <v>6</v>
      </c>
      <c r="B399" s="25">
        <v>11.2</v>
      </c>
    </row>
    <row r="400" spans="1:2" ht="15" customHeight="1">
      <c r="A400" s="25">
        <v>6</v>
      </c>
      <c r="B400" s="25">
        <v>12</v>
      </c>
    </row>
    <row r="401" spans="1:2" ht="15" customHeight="1">
      <c r="A401" s="25">
        <v>6</v>
      </c>
      <c r="B401" s="25">
        <v>47.7</v>
      </c>
    </row>
    <row r="402" spans="1:2" ht="15" customHeight="1">
      <c r="A402" s="25">
        <v>6</v>
      </c>
      <c r="B402" s="25">
        <v>8.4</v>
      </c>
    </row>
    <row r="403" spans="1:2" ht="15" customHeight="1">
      <c r="A403" s="25">
        <v>6</v>
      </c>
      <c r="B403" s="25">
        <v>22.9</v>
      </c>
    </row>
    <row r="404" spans="1:2" ht="15" customHeight="1">
      <c r="A404" s="25">
        <v>6</v>
      </c>
      <c r="B404" s="25">
        <v>10</v>
      </c>
    </row>
    <row r="405" spans="1:2" ht="15" customHeight="1">
      <c r="A405" s="25">
        <v>6</v>
      </c>
      <c r="B405" s="25">
        <v>10.7</v>
      </c>
    </row>
    <row r="406" spans="1:2" ht="15" customHeight="1">
      <c r="A406" s="25">
        <v>6</v>
      </c>
      <c r="B406" s="25">
        <v>12.6</v>
      </c>
    </row>
    <row r="407" spans="1:2" ht="15" customHeight="1">
      <c r="A407" s="25">
        <v>6</v>
      </c>
      <c r="B407" s="25">
        <v>8.3000000000000007</v>
      </c>
    </row>
    <row r="408" spans="1:2" ht="15" customHeight="1">
      <c r="A408" s="25">
        <v>7</v>
      </c>
      <c r="B408" s="25">
        <v>13.3</v>
      </c>
    </row>
    <row r="409" spans="1:2" ht="15" customHeight="1">
      <c r="A409" s="25">
        <v>7</v>
      </c>
      <c r="B409" s="25">
        <v>31.2</v>
      </c>
    </row>
    <row r="410" spans="1:2" ht="15" customHeight="1">
      <c r="A410" s="25">
        <v>7</v>
      </c>
      <c r="B410" s="25">
        <v>17</v>
      </c>
    </row>
    <row r="411" spans="1:2" ht="15" customHeight="1">
      <c r="A411" s="25">
        <v>7</v>
      </c>
      <c r="B411" s="25">
        <v>19.2</v>
      </c>
    </row>
    <row r="412" spans="1:2" ht="15" customHeight="1">
      <c r="A412" s="25">
        <v>7</v>
      </c>
      <c r="B412" s="25">
        <v>9.5</v>
      </c>
    </row>
    <row r="413" spans="1:2" ht="15" customHeight="1">
      <c r="A413" s="25">
        <v>7</v>
      </c>
      <c r="B413" s="25">
        <v>22.5</v>
      </c>
    </row>
    <row r="414" spans="1:2" ht="15" customHeight="1">
      <c r="A414" s="25">
        <v>7</v>
      </c>
      <c r="B414" s="25">
        <v>9.8000000000000007</v>
      </c>
    </row>
    <row r="415" spans="1:2" ht="15" customHeight="1">
      <c r="A415" s="25">
        <v>7</v>
      </c>
      <c r="B415" s="25">
        <v>10</v>
      </c>
    </row>
    <row r="416" spans="1:2" ht="15" customHeight="1">
      <c r="A416" s="25">
        <v>7</v>
      </c>
      <c r="B416" s="25">
        <v>26.6</v>
      </c>
    </row>
    <row r="417" spans="1:2" ht="15" customHeight="1">
      <c r="A417" s="25">
        <v>7</v>
      </c>
      <c r="B417" s="25">
        <v>8.4</v>
      </c>
    </row>
    <row r="418" spans="1:2" ht="15" customHeight="1">
      <c r="A418" s="25">
        <v>7</v>
      </c>
      <c r="B418" s="25">
        <v>36.799999999999997</v>
      </c>
    </row>
    <row r="419" spans="1:2" ht="15" customHeight="1">
      <c r="A419" s="25">
        <v>7</v>
      </c>
      <c r="B419" s="25">
        <v>30.5</v>
      </c>
    </row>
    <row r="420" spans="1:2" ht="15" customHeight="1">
      <c r="A420" s="25">
        <v>7</v>
      </c>
      <c r="B420" s="25">
        <v>10.9</v>
      </c>
    </row>
    <row r="421" spans="1:2" ht="15" customHeight="1">
      <c r="A421" s="25">
        <v>7</v>
      </c>
      <c r="B421" s="25">
        <v>18</v>
      </c>
    </row>
    <row r="422" spans="1:2" ht="15" customHeight="1">
      <c r="A422" s="25">
        <v>7</v>
      </c>
      <c r="B422" s="25">
        <v>14.6</v>
      </c>
    </row>
    <row r="423" spans="1:2" ht="15" customHeight="1">
      <c r="A423" s="25">
        <v>7</v>
      </c>
      <c r="B423" s="25">
        <v>20.7</v>
      </c>
    </row>
    <row r="424" spans="1:2" ht="15" customHeight="1">
      <c r="A424" s="25">
        <v>7</v>
      </c>
      <c r="B424" s="25">
        <v>15.4</v>
      </c>
    </row>
    <row r="425" spans="1:2" ht="15" customHeight="1">
      <c r="A425" s="25">
        <v>7</v>
      </c>
      <c r="B425" s="25">
        <v>12.8</v>
      </c>
    </row>
    <row r="426" spans="1:2" ht="15" customHeight="1">
      <c r="A426" s="25">
        <v>7</v>
      </c>
      <c r="B426" s="25">
        <v>15</v>
      </c>
    </row>
    <row r="427" spans="1:2" ht="15" customHeight="1">
      <c r="A427" s="25">
        <v>7</v>
      </c>
      <c r="B427" s="25">
        <v>8.1</v>
      </c>
    </row>
    <row r="428" spans="1:2" ht="15" customHeight="1">
      <c r="A428" s="25">
        <v>7</v>
      </c>
      <c r="B428" s="25">
        <v>18.100000000000001</v>
      </c>
    </row>
    <row r="429" spans="1:2" ht="15" customHeight="1">
      <c r="A429" s="25">
        <v>7</v>
      </c>
      <c r="B429" s="25">
        <v>17.399999999999999</v>
      </c>
    </row>
    <row r="430" spans="1:2" ht="15" customHeight="1">
      <c r="A430" s="25">
        <v>7</v>
      </c>
      <c r="B430" s="25">
        <v>11.8</v>
      </c>
    </row>
    <row r="431" spans="1:2" ht="15" customHeight="1">
      <c r="A431" s="25">
        <v>7</v>
      </c>
      <c r="B431" s="25">
        <v>7.8</v>
      </c>
    </row>
    <row r="432" spans="1:2" ht="15" customHeight="1">
      <c r="A432" s="25">
        <v>7</v>
      </c>
      <c r="B432" s="25">
        <v>8.3000000000000007</v>
      </c>
    </row>
    <row r="433" spans="1:2" ht="15" customHeight="1">
      <c r="A433" s="25">
        <v>7</v>
      </c>
      <c r="B433" s="25">
        <v>28.7</v>
      </c>
    </row>
    <row r="434" spans="1:2" ht="15" customHeight="1">
      <c r="A434" s="25">
        <v>7</v>
      </c>
      <c r="B434" s="25">
        <v>13.5</v>
      </c>
    </row>
    <row r="435" spans="1:2" ht="15" customHeight="1">
      <c r="A435" s="25">
        <v>7</v>
      </c>
      <c r="B435" s="25">
        <v>9.6</v>
      </c>
    </row>
    <row r="436" spans="1:2" ht="15" customHeight="1">
      <c r="A436" s="25">
        <v>7</v>
      </c>
      <c r="B436" s="25">
        <v>15.4</v>
      </c>
    </row>
    <row r="437" spans="1:2" ht="15" customHeight="1">
      <c r="A437" s="25">
        <v>7</v>
      </c>
      <c r="B437" s="25">
        <v>26.2</v>
      </c>
    </row>
    <row r="438" spans="1:2" ht="15" customHeight="1">
      <c r="A438" s="25">
        <v>7</v>
      </c>
      <c r="B438" s="25">
        <v>18.399999999999999</v>
      </c>
    </row>
    <row r="439" spans="1:2" ht="15" customHeight="1">
      <c r="A439" s="25">
        <v>7</v>
      </c>
      <c r="B439" s="25">
        <v>54</v>
      </c>
    </row>
    <row r="440" spans="1:2" ht="15" customHeight="1">
      <c r="A440" s="25">
        <v>7</v>
      </c>
      <c r="B440" s="25">
        <v>8.1999999999999993</v>
      </c>
    </row>
    <row r="441" spans="1:2" ht="15" customHeight="1">
      <c r="A441" s="25">
        <v>7</v>
      </c>
      <c r="B441" s="25">
        <v>12</v>
      </c>
    </row>
    <row r="442" spans="1:2" ht="15" customHeight="1">
      <c r="A442" s="25">
        <v>7</v>
      </c>
      <c r="B442" s="25">
        <v>10.5</v>
      </c>
    </row>
    <row r="443" spans="1:2" ht="15" customHeight="1">
      <c r="A443" s="25">
        <v>7</v>
      </c>
      <c r="B443" s="25">
        <v>22</v>
      </c>
    </row>
    <row r="444" spans="1:2" ht="15" customHeight="1">
      <c r="A444" s="25">
        <v>7</v>
      </c>
      <c r="B444" s="25">
        <v>12.5</v>
      </c>
    </row>
    <row r="445" spans="1:2" ht="15" customHeight="1">
      <c r="A445" s="25">
        <v>7</v>
      </c>
      <c r="B445" s="25">
        <v>53.1</v>
      </c>
    </row>
    <row r="446" spans="1:2" ht="15" customHeight="1">
      <c r="A446" s="25">
        <v>7</v>
      </c>
      <c r="B446" s="25">
        <v>21</v>
      </c>
    </row>
    <row r="447" spans="1:2" ht="15" customHeight="1">
      <c r="A447" s="25">
        <v>7</v>
      </c>
      <c r="B447" s="25">
        <v>11.7</v>
      </c>
    </row>
    <row r="448" spans="1:2" ht="15" customHeight="1">
      <c r="A448" s="25">
        <v>7</v>
      </c>
      <c r="B448" s="25">
        <v>13</v>
      </c>
    </row>
    <row r="449" spans="1:2" ht="15" customHeight="1">
      <c r="A449" s="25">
        <v>7</v>
      </c>
      <c r="B449" s="25">
        <v>18</v>
      </c>
    </row>
    <row r="450" spans="1:2" ht="15" customHeight="1">
      <c r="A450" s="25">
        <v>7</v>
      </c>
      <c r="B450" s="25">
        <v>26.6</v>
      </c>
    </row>
    <row r="451" spans="1:2" ht="15" customHeight="1">
      <c r="A451" s="25">
        <v>7</v>
      </c>
      <c r="B451" s="25">
        <v>16.2</v>
      </c>
    </row>
    <row r="452" spans="1:2" ht="15" customHeight="1">
      <c r="A452" s="25">
        <v>7</v>
      </c>
      <c r="B452" s="25">
        <v>51</v>
      </c>
    </row>
    <row r="453" spans="1:2" ht="15" customHeight="1">
      <c r="A453" s="25">
        <v>7</v>
      </c>
      <c r="B453" s="25">
        <v>54</v>
      </c>
    </row>
    <row r="454" spans="1:2" ht="15" customHeight="1">
      <c r="A454" s="25">
        <v>7</v>
      </c>
      <c r="B454" s="25">
        <v>8</v>
      </c>
    </row>
    <row r="455" spans="1:2" ht="15" customHeight="1">
      <c r="A455" s="25">
        <v>7</v>
      </c>
      <c r="B455" s="25">
        <v>24.6</v>
      </c>
    </row>
    <row r="456" spans="1:2" ht="15" customHeight="1">
      <c r="A456" s="25">
        <v>7</v>
      </c>
      <c r="B456" s="25">
        <v>29</v>
      </c>
    </row>
    <row r="457" spans="1:2" ht="15" customHeight="1">
      <c r="A457" s="25">
        <v>7</v>
      </c>
      <c r="B457" s="25">
        <v>62</v>
      </c>
    </row>
    <row r="458" spans="1:2" ht="15" customHeight="1">
      <c r="A458" s="25">
        <v>7</v>
      </c>
      <c r="B458" s="25">
        <v>14.1</v>
      </c>
    </row>
    <row r="459" spans="1:2" ht="15" customHeight="1">
      <c r="A459" s="25">
        <v>7</v>
      </c>
      <c r="B459" s="25">
        <v>10.9</v>
      </c>
    </row>
    <row r="460" spans="1:2" ht="15" customHeight="1">
      <c r="A460" s="25">
        <v>7</v>
      </c>
      <c r="B460" s="25">
        <v>24.6</v>
      </c>
    </row>
    <row r="461" spans="1:2" ht="15" customHeight="1">
      <c r="A461" s="25">
        <v>7</v>
      </c>
      <c r="B461" s="25">
        <v>21.2</v>
      </c>
    </row>
    <row r="462" spans="1:2" ht="15" customHeight="1">
      <c r="A462" s="25">
        <v>7</v>
      </c>
      <c r="B462" s="25">
        <v>10.6</v>
      </c>
    </row>
    <row r="463" spans="1:2" ht="15" customHeight="1">
      <c r="A463" s="25">
        <v>7</v>
      </c>
      <c r="B463" s="25">
        <v>24.5</v>
      </c>
    </row>
    <row r="464" spans="1:2" ht="15" customHeight="1">
      <c r="A464" s="25">
        <v>7</v>
      </c>
      <c r="B464" s="25">
        <v>31.7</v>
      </c>
    </row>
    <row r="465" spans="1:2" ht="15" customHeight="1">
      <c r="A465" s="25">
        <v>7</v>
      </c>
      <c r="B465" s="25">
        <v>14</v>
      </c>
    </row>
    <row r="466" spans="1:2" ht="15" customHeight="1">
      <c r="A466" s="25">
        <v>8</v>
      </c>
      <c r="B466" s="25">
        <v>14</v>
      </c>
    </row>
    <row r="467" spans="1:2" ht="15" customHeight="1">
      <c r="A467" s="25">
        <v>8</v>
      </c>
      <c r="B467" s="25">
        <v>29.2</v>
      </c>
    </row>
    <row r="468" spans="1:2" ht="15" customHeight="1">
      <c r="A468" s="25">
        <v>8</v>
      </c>
      <c r="B468" s="25">
        <v>22.3</v>
      </c>
    </row>
    <row r="469" spans="1:2" ht="15" customHeight="1">
      <c r="A469" s="25">
        <v>8</v>
      </c>
      <c r="B469" s="25">
        <v>43.2</v>
      </c>
    </row>
    <row r="470" spans="1:2" ht="15" customHeight="1">
      <c r="A470" s="25">
        <v>8</v>
      </c>
      <c r="B470" s="25">
        <v>9.5</v>
      </c>
    </row>
    <row r="471" spans="1:2" ht="15" customHeight="1">
      <c r="A471" s="25">
        <v>8</v>
      </c>
      <c r="B471" s="25">
        <v>21.5</v>
      </c>
    </row>
    <row r="472" spans="1:2" ht="15" customHeight="1">
      <c r="A472" s="25">
        <v>8</v>
      </c>
      <c r="B472" s="25">
        <v>25.2</v>
      </c>
    </row>
    <row r="473" spans="1:2" ht="15" customHeight="1">
      <c r="A473" s="25">
        <v>8</v>
      </c>
      <c r="B473" s="25">
        <v>12.5</v>
      </c>
    </row>
    <row r="474" spans="1:2" ht="15" customHeight="1">
      <c r="A474" s="25">
        <v>8</v>
      </c>
      <c r="B474" s="25">
        <v>8.5</v>
      </c>
    </row>
    <row r="475" spans="1:2" ht="15" customHeight="1">
      <c r="A475" s="25">
        <v>8</v>
      </c>
      <c r="B475" s="25">
        <v>21</v>
      </c>
    </row>
    <row r="476" spans="1:2" ht="15" customHeight="1">
      <c r="A476" s="25">
        <v>8</v>
      </c>
      <c r="B476" s="25">
        <v>27</v>
      </c>
    </row>
    <row r="477" spans="1:2" ht="15" customHeight="1">
      <c r="A477" s="25">
        <v>8</v>
      </c>
      <c r="B477" s="25">
        <v>11.8</v>
      </c>
    </row>
    <row r="478" spans="1:2" ht="15" customHeight="1">
      <c r="A478" s="25">
        <v>8</v>
      </c>
      <c r="B478" s="25">
        <v>23.3</v>
      </c>
    </row>
    <row r="479" spans="1:2" ht="15" customHeight="1">
      <c r="A479" s="25">
        <v>8</v>
      </c>
      <c r="B479" s="25">
        <v>10.4</v>
      </c>
    </row>
    <row r="480" spans="1:2" ht="15" customHeight="1">
      <c r="A480" s="25">
        <v>8</v>
      </c>
      <c r="B480" s="25">
        <v>22.1</v>
      </c>
    </row>
    <row r="481" spans="1:2" ht="15" customHeight="1">
      <c r="A481" s="25">
        <v>8</v>
      </c>
      <c r="B481" s="25">
        <v>20.7</v>
      </c>
    </row>
    <row r="482" spans="1:2" ht="15" customHeight="1">
      <c r="A482" s="25">
        <v>8</v>
      </c>
      <c r="B482" s="25">
        <v>28.4</v>
      </c>
    </row>
    <row r="483" spans="1:2" ht="15" customHeight="1">
      <c r="A483" s="25">
        <v>8</v>
      </c>
      <c r="B483" s="25">
        <v>20.2</v>
      </c>
    </row>
    <row r="484" spans="1:2" ht="15" customHeight="1">
      <c r="A484" s="25">
        <v>8</v>
      </c>
      <c r="B484" s="25">
        <v>25.7</v>
      </c>
    </row>
    <row r="485" spans="1:2" ht="15" customHeight="1">
      <c r="A485" s="25">
        <v>8</v>
      </c>
      <c r="B485" s="25">
        <v>37.1</v>
      </c>
    </row>
    <row r="486" spans="1:2" ht="15" customHeight="1">
      <c r="A486" s="25">
        <v>8</v>
      </c>
      <c r="B486" s="25">
        <v>13.4</v>
      </c>
    </row>
    <row r="487" spans="1:2" ht="15" customHeight="1">
      <c r="A487" s="25">
        <v>8</v>
      </c>
      <c r="B487" s="25">
        <v>14.4</v>
      </c>
    </row>
    <row r="488" spans="1:2" ht="15" customHeight="1">
      <c r="A488" s="25">
        <v>8</v>
      </c>
      <c r="B488" s="25">
        <v>8.3000000000000007</v>
      </c>
    </row>
    <row r="489" spans="1:2" ht="15" customHeight="1">
      <c r="A489" s="25">
        <v>8</v>
      </c>
      <c r="B489" s="25">
        <v>8.3000000000000007</v>
      </c>
    </row>
    <row r="490" spans="1:2" ht="15" customHeight="1">
      <c r="A490" s="25">
        <v>8</v>
      </c>
      <c r="B490" s="25">
        <v>8</v>
      </c>
    </row>
    <row r="491" spans="1:2" ht="15" customHeight="1">
      <c r="A491" s="25">
        <v>8</v>
      </c>
      <c r="B491" s="25">
        <v>40</v>
      </c>
    </row>
    <row r="492" spans="1:2" ht="15" customHeight="1">
      <c r="A492" s="25">
        <v>8</v>
      </c>
      <c r="B492" s="25">
        <v>13.3</v>
      </c>
    </row>
    <row r="493" spans="1:2" ht="15" customHeight="1">
      <c r="A493" s="25">
        <v>8</v>
      </c>
      <c r="B493" s="25">
        <v>27</v>
      </c>
    </row>
    <row r="494" spans="1:2" ht="15" customHeight="1">
      <c r="A494" s="25">
        <v>8</v>
      </c>
      <c r="B494" s="25">
        <v>8.4</v>
      </c>
    </row>
    <row r="495" spans="1:2" ht="15" customHeight="1">
      <c r="A495" s="25">
        <v>8</v>
      </c>
      <c r="B495" s="25">
        <v>8</v>
      </c>
    </row>
    <row r="496" spans="1:2" ht="15" customHeight="1">
      <c r="A496" s="25">
        <v>8</v>
      </c>
      <c r="B496" s="25">
        <v>15.7</v>
      </c>
    </row>
    <row r="497" spans="1:2" ht="15" customHeight="1">
      <c r="A497" s="25">
        <v>8</v>
      </c>
      <c r="B497" s="25">
        <v>27</v>
      </c>
    </row>
    <row r="498" spans="1:2" ht="15" customHeight="1">
      <c r="A498" s="25">
        <v>8</v>
      </c>
      <c r="B498" s="25">
        <v>9.4</v>
      </c>
    </row>
    <row r="499" spans="1:2" ht="15" customHeight="1">
      <c r="A499" s="25">
        <v>8</v>
      </c>
      <c r="B499" s="25">
        <v>36</v>
      </c>
    </row>
    <row r="500" spans="1:2" ht="15" customHeight="1">
      <c r="A500" s="25">
        <v>8</v>
      </c>
      <c r="B500" s="25">
        <v>26.7</v>
      </c>
    </row>
    <row r="501" spans="1:2" ht="15" customHeight="1">
      <c r="A501" s="25">
        <v>8</v>
      </c>
      <c r="B501" s="25">
        <v>13.9</v>
      </c>
    </row>
    <row r="502" spans="1:2" ht="15" customHeight="1">
      <c r="A502" s="25">
        <v>8</v>
      </c>
      <c r="B502" s="25">
        <v>15.6</v>
      </c>
    </row>
    <row r="503" spans="1:2" ht="15" customHeight="1">
      <c r="A503" s="25">
        <v>8</v>
      </c>
      <c r="B503" s="25">
        <v>7.9</v>
      </c>
    </row>
    <row r="504" spans="1:2" ht="15" customHeight="1">
      <c r="A504" s="25">
        <v>8</v>
      </c>
      <c r="B504" s="25">
        <v>28.5</v>
      </c>
    </row>
    <row r="505" spans="1:2" ht="15" customHeight="1">
      <c r="A505" s="25">
        <v>8</v>
      </c>
      <c r="B505" s="25">
        <v>13.6</v>
      </c>
    </row>
    <row r="506" spans="1:2" ht="15" customHeight="1">
      <c r="A506" s="25">
        <v>8</v>
      </c>
      <c r="B506" s="25">
        <v>9.6</v>
      </c>
    </row>
    <row r="507" spans="1:2" ht="15" customHeight="1">
      <c r="A507" s="25">
        <v>8</v>
      </c>
      <c r="B507" s="25">
        <v>27.7</v>
      </c>
    </row>
    <row r="508" spans="1:2" ht="15" customHeight="1">
      <c r="A508" s="25">
        <v>8</v>
      </c>
      <c r="B508" s="25">
        <v>11.7</v>
      </c>
    </row>
    <row r="509" spans="1:2" ht="15" customHeight="1">
      <c r="A509" s="25">
        <v>8</v>
      </c>
      <c r="B509" s="25">
        <v>11.8</v>
      </c>
    </row>
    <row r="510" spans="1:2" ht="15" customHeight="1">
      <c r="A510" s="25">
        <v>8</v>
      </c>
      <c r="B510" s="25">
        <v>34</v>
      </c>
    </row>
    <row r="511" spans="1:2" ht="15" customHeight="1">
      <c r="A511" s="25">
        <v>8</v>
      </c>
      <c r="B511" s="25">
        <v>9.6999999999999993</v>
      </c>
    </row>
    <row r="512" spans="1:2" ht="15" customHeight="1">
      <c r="A512" s="25">
        <v>8</v>
      </c>
      <c r="B512" s="25">
        <v>15.8</v>
      </c>
    </row>
    <row r="513" spans="1:2" ht="15" customHeight="1">
      <c r="A513" s="25">
        <v>8</v>
      </c>
      <c r="B513" s="25">
        <v>9.1999999999999993</v>
      </c>
    </row>
    <row r="514" spans="1:2" ht="15" customHeight="1">
      <c r="A514" s="25">
        <v>8</v>
      </c>
      <c r="B514" s="25">
        <v>8.5</v>
      </c>
    </row>
    <row r="515" spans="1:2" ht="15" customHeight="1">
      <c r="A515" s="25">
        <v>8</v>
      </c>
      <c r="B515" s="25">
        <v>9</v>
      </c>
    </row>
    <row r="516" spans="1:2" ht="15" customHeight="1">
      <c r="A516" s="25">
        <v>8</v>
      </c>
      <c r="B516" s="25">
        <v>14.2</v>
      </c>
    </row>
    <row r="517" spans="1:2" ht="15" customHeight="1">
      <c r="A517" s="25">
        <v>8</v>
      </c>
      <c r="B517" s="25">
        <v>8.3000000000000007</v>
      </c>
    </row>
    <row r="518" spans="1:2" ht="15" customHeight="1">
      <c r="A518" s="25">
        <v>8</v>
      </c>
      <c r="B518" s="25">
        <v>27</v>
      </c>
    </row>
    <row r="519" spans="1:2" ht="15" customHeight="1">
      <c r="A519" s="25">
        <v>8</v>
      </c>
      <c r="B519" s="25">
        <v>9.8000000000000007</v>
      </c>
    </row>
    <row r="520" spans="1:2" ht="15" customHeight="1">
      <c r="A520" s="25">
        <v>8</v>
      </c>
      <c r="B520" s="25">
        <v>12.4</v>
      </c>
    </row>
    <row r="521" spans="1:2" ht="15" customHeight="1">
      <c r="A521" s="25">
        <v>8</v>
      </c>
      <c r="B521" s="25">
        <v>11.5</v>
      </c>
    </row>
    <row r="522" spans="1:2" ht="15" customHeight="1">
      <c r="A522" s="26">
        <v>9</v>
      </c>
      <c r="B522" s="26">
        <v>29.6</v>
      </c>
    </row>
    <row r="523" spans="1:2" ht="15" customHeight="1">
      <c r="A523" s="26">
        <v>9</v>
      </c>
      <c r="B523" s="26">
        <v>9</v>
      </c>
    </row>
    <row r="524" spans="1:2" ht="15" customHeight="1">
      <c r="A524" s="26">
        <v>9</v>
      </c>
      <c r="B524" s="26">
        <v>11.2</v>
      </c>
    </row>
    <row r="525" spans="1:2" ht="15" customHeight="1">
      <c r="A525" s="26">
        <v>9</v>
      </c>
      <c r="B525" s="26">
        <v>7.6</v>
      </c>
    </row>
    <row r="526" spans="1:2" ht="15" customHeight="1">
      <c r="A526" s="26">
        <v>9</v>
      </c>
      <c r="B526" s="26">
        <v>22.7</v>
      </c>
    </row>
    <row r="527" spans="1:2" ht="15" customHeight="1">
      <c r="A527" s="26">
        <v>9</v>
      </c>
      <c r="B527" s="26">
        <v>12.2</v>
      </c>
    </row>
    <row r="528" spans="1:2" ht="15" customHeight="1">
      <c r="A528" s="26">
        <v>9</v>
      </c>
      <c r="B528" s="26">
        <v>12</v>
      </c>
    </row>
    <row r="529" spans="1:2" ht="15" customHeight="1">
      <c r="A529" s="26">
        <v>9</v>
      </c>
      <c r="B529" s="26">
        <v>25.9</v>
      </c>
    </row>
    <row r="530" spans="1:2" ht="15" customHeight="1">
      <c r="A530" s="26">
        <v>9</v>
      </c>
      <c r="B530" s="26">
        <v>33</v>
      </c>
    </row>
    <row r="531" spans="1:2" ht="15" customHeight="1">
      <c r="A531" s="26">
        <v>9</v>
      </c>
      <c r="B531" s="26">
        <v>12.4</v>
      </c>
    </row>
    <row r="532" spans="1:2" ht="15" customHeight="1">
      <c r="A532" s="26">
        <v>9</v>
      </c>
      <c r="B532" s="26">
        <v>24.3</v>
      </c>
    </row>
    <row r="533" spans="1:2" ht="15" customHeight="1">
      <c r="A533" s="26">
        <v>9</v>
      </c>
      <c r="B533" s="26">
        <v>20</v>
      </c>
    </row>
    <row r="534" spans="1:2" ht="15" customHeight="1">
      <c r="A534" s="26">
        <v>9</v>
      </c>
      <c r="B534" s="26">
        <v>9.4</v>
      </c>
    </row>
    <row r="535" spans="1:2" ht="15" customHeight="1">
      <c r="A535" s="26">
        <v>9</v>
      </c>
      <c r="B535" s="26">
        <v>11.1</v>
      </c>
    </row>
    <row r="536" spans="1:2" ht="15" customHeight="1">
      <c r="A536" s="26">
        <v>9</v>
      </c>
      <c r="B536" s="26">
        <v>31</v>
      </c>
    </row>
    <row r="537" spans="1:2" ht="15" customHeight="1">
      <c r="A537" s="26">
        <v>9</v>
      </c>
      <c r="B537" s="26">
        <v>15.6</v>
      </c>
    </row>
    <row r="538" spans="1:2" ht="15" customHeight="1">
      <c r="A538" s="26">
        <v>9</v>
      </c>
      <c r="B538" s="26">
        <v>9.1</v>
      </c>
    </row>
    <row r="539" spans="1:2" ht="15" customHeight="1">
      <c r="A539" s="26">
        <v>9</v>
      </c>
      <c r="B539" s="26">
        <v>13.4</v>
      </c>
    </row>
    <row r="540" spans="1:2" ht="15" customHeight="1">
      <c r="A540" s="26">
        <v>9</v>
      </c>
      <c r="B540" s="26">
        <v>7.7</v>
      </c>
    </row>
    <row r="541" spans="1:2" ht="15" customHeight="1">
      <c r="A541" s="26">
        <v>9</v>
      </c>
      <c r="B541" s="26">
        <v>11</v>
      </c>
    </row>
    <row r="542" spans="1:2" ht="15" customHeight="1">
      <c r="A542" s="26">
        <v>9</v>
      </c>
      <c r="B542" s="26">
        <v>14.2</v>
      </c>
    </row>
    <row r="543" spans="1:2" ht="15" customHeight="1">
      <c r="A543" s="26">
        <v>9</v>
      </c>
      <c r="B543" s="26">
        <v>8</v>
      </c>
    </row>
    <row r="544" spans="1:2" ht="15" customHeight="1">
      <c r="A544" s="26">
        <v>9</v>
      </c>
      <c r="B544" s="26">
        <v>17.899999999999999</v>
      </c>
    </row>
    <row r="545" spans="1:2" ht="15" customHeight="1">
      <c r="A545" s="26">
        <v>9</v>
      </c>
      <c r="B545" s="26">
        <v>9.1999999999999993</v>
      </c>
    </row>
    <row r="546" spans="1:2" ht="15" customHeight="1">
      <c r="A546" s="26">
        <v>9</v>
      </c>
      <c r="B546" s="26">
        <v>24.7</v>
      </c>
    </row>
    <row r="547" spans="1:2" ht="15" customHeight="1">
      <c r="A547" s="26">
        <v>9</v>
      </c>
      <c r="B547" s="26">
        <v>14</v>
      </c>
    </row>
    <row r="548" spans="1:2" ht="15" customHeight="1">
      <c r="A548" s="26">
        <v>9</v>
      </c>
      <c r="B548" s="26">
        <v>16</v>
      </c>
    </row>
    <row r="549" spans="1:2" ht="15" customHeight="1">
      <c r="A549" s="26">
        <v>9</v>
      </c>
      <c r="B549" s="26">
        <v>9</v>
      </c>
    </row>
    <row r="550" spans="1:2" ht="15" customHeight="1">
      <c r="A550" s="26">
        <v>9</v>
      </c>
      <c r="B550" s="26">
        <v>30.2</v>
      </c>
    </row>
    <row r="551" spans="1:2" ht="15" customHeight="1">
      <c r="A551" s="26">
        <v>9</v>
      </c>
      <c r="B551" s="26">
        <v>9.1999999999999993</v>
      </c>
    </row>
    <row r="552" spans="1:2" ht="15" customHeight="1">
      <c r="A552" s="26">
        <v>9</v>
      </c>
      <c r="B552" s="26">
        <v>23.4</v>
      </c>
    </row>
    <row r="553" spans="1:2" ht="15" customHeight="1">
      <c r="A553" s="26">
        <v>9</v>
      </c>
      <c r="B553" s="26">
        <v>16</v>
      </c>
    </row>
    <row r="554" spans="1:2" ht="15" customHeight="1">
      <c r="A554" s="26">
        <v>9</v>
      </c>
      <c r="B554" s="26">
        <v>9.6</v>
      </c>
    </row>
    <row r="555" spans="1:2" ht="15" customHeight="1">
      <c r="A555" s="26">
        <v>9</v>
      </c>
      <c r="B555" s="26">
        <v>19</v>
      </c>
    </row>
    <row r="556" spans="1:2" ht="15" customHeight="1">
      <c r="A556" s="26">
        <v>9</v>
      </c>
      <c r="B556" s="26">
        <v>10.199999999999999</v>
      </c>
    </row>
    <row r="557" spans="1:2" ht="15" customHeight="1">
      <c r="A557" s="26">
        <v>9</v>
      </c>
      <c r="B557" s="26">
        <v>16.8</v>
      </c>
    </row>
    <row r="558" spans="1:2" ht="15" customHeight="1">
      <c r="A558" s="26">
        <v>9</v>
      </c>
      <c r="B558" s="26">
        <v>21</v>
      </c>
    </row>
    <row r="559" spans="1:2" ht="15" customHeight="1">
      <c r="A559" s="26">
        <v>9</v>
      </c>
      <c r="B559" s="26">
        <v>17.5</v>
      </c>
    </row>
    <row r="560" spans="1:2" ht="15" customHeight="1">
      <c r="A560" s="26">
        <v>9</v>
      </c>
      <c r="B560" s="26">
        <v>16</v>
      </c>
    </row>
    <row r="561" spans="1:2" ht="15" customHeight="1">
      <c r="A561" s="26">
        <v>9</v>
      </c>
      <c r="B561" s="26">
        <v>11.2</v>
      </c>
    </row>
    <row r="562" spans="1:2" ht="15" customHeight="1">
      <c r="A562" s="26">
        <v>9</v>
      </c>
      <c r="B562" s="26">
        <v>25.3</v>
      </c>
    </row>
    <row r="563" spans="1:2" ht="15" customHeight="1">
      <c r="A563" s="26">
        <v>9</v>
      </c>
      <c r="B563" s="26">
        <v>30.2</v>
      </c>
    </row>
    <row r="564" spans="1:2" ht="15" customHeight="1">
      <c r="A564" s="26">
        <v>9</v>
      </c>
      <c r="B564" s="26">
        <v>11.2</v>
      </c>
    </row>
    <row r="565" spans="1:2" ht="15" customHeight="1">
      <c r="A565" s="26">
        <v>9</v>
      </c>
      <c r="B565" s="26">
        <v>9</v>
      </c>
    </row>
    <row r="566" spans="1:2" ht="15" customHeight="1">
      <c r="A566" s="26">
        <v>9</v>
      </c>
      <c r="B566" s="26">
        <v>9</v>
      </c>
    </row>
    <row r="567" spans="1:2" ht="15" customHeight="1">
      <c r="A567" s="26">
        <v>9</v>
      </c>
      <c r="B567" s="26">
        <v>10.199999999999999</v>
      </c>
    </row>
    <row r="568" spans="1:2" ht="15" customHeight="1">
      <c r="A568" s="26">
        <v>9</v>
      </c>
      <c r="B568" s="26">
        <v>7.9</v>
      </c>
    </row>
    <row r="569" spans="1:2" ht="15" customHeight="1">
      <c r="A569" s="26">
        <v>9</v>
      </c>
      <c r="B569" s="26">
        <v>13.7</v>
      </c>
    </row>
    <row r="570" spans="1:2" ht="15" customHeight="1">
      <c r="A570" s="26">
        <v>9</v>
      </c>
      <c r="B570" s="26">
        <v>27.5</v>
      </c>
    </row>
    <row r="571" spans="1:2" ht="15" customHeight="1">
      <c r="A571" s="26">
        <v>9</v>
      </c>
      <c r="B571" s="26">
        <v>8.4</v>
      </c>
    </row>
    <row r="572" spans="1:2" ht="15" customHeight="1">
      <c r="A572" s="26">
        <v>9</v>
      </c>
      <c r="B572" s="26">
        <v>11.5</v>
      </c>
    </row>
    <row r="573" spans="1:2" ht="15" customHeight="1">
      <c r="A573" s="26">
        <v>9</v>
      </c>
      <c r="B573" s="26">
        <v>10.199999999999999</v>
      </c>
    </row>
    <row r="574" spans="1:2" ht="15" customHeight="1">
      <c r="A574" s="26">
        <v>9</v>
      </c>
      <c r="B574" s="26">
        <v>7.8</v>
      </c>
    </row>
    <row r="575" spans="1:2" ht="15" customHeight="1">
      <c r="A575" s="26">
        <v>9</v>
      </c>
      <c r="B575" s="26">
        <v>23.4</v>
      </c>
    </row>
    <row r="576" spans="1:2" ht="15" customHeight="1">
      <c r="A576" s="26">
        <v>9</v>
      </c>
      <c r="B576" s="26">
        <v>9.4</v>
      </c>
    </row>
    <row r="577" spans="1:2" ht="15" customHeight="1">
      <c r="A577" s="26">
        <v>9</v>
      </c>
      <c r="B577" s="26">
        <v>12</v>
      </c>
    </row>
    <row r="578" spans="1:2" ht="15" customHeight="1">
      <c r="A578" s="26">
        <v>9</v>
      </c>
      <c r="B578" s="26">
        <v>12.5</v>
      </c>
    </row>
    <row r="579" spans="1:2" ht="15" customHeight="1">
      <c r="A579" s="26">
        <v>9</v>
      </c>
      <c r="B579" s="26">
        <v>8</v>
      </c>
    </row>
    <row r="580" spans="1:2" ht="15" customHeight="1">
      <c r="A580" s="26">
        <v>9</v>
      </c>
      <c r="B580" s="26">
        <v>13</v>
      </c>
    </row>
    <row r="581" spans="1:2" ht="15" customHeight="1">
      <c r="A581" s="26">
        <v>9</v>
      </c>
      <c r="B581" s="26">
        <v>25.9</v>
      </c>
    </row>
    <row r="582" spans="1:2" ht="15" customHeight="1">
      <c r="A582" s="26">
        <v>9</v>
      </c>
      <c r="B582" s="26">
        <v>8.4</v>
      </c>
    </row>
    <row r="583" spans="1:2" ht="15" customHeight="1">
      <c r="A583" s="26">
        <v>9</v>
      </c>
      <c r="B583" s="26">
        <v>9.5</v>
      </c>
    </row>
    <row r="584" spans="1:2" ht="15" customHeight="1">
      <c r="A584" s="26">
        <v>9</v>
      </c>
      <c r="B584" s="26">
        <v>21</v>
      </c>
    </row>
    <row r="585" spans="1:2" ht="15" customHeight="1">
      <c r="A585" s="26">
        <v>9</v>
      </c>
      <c r="B585" s="26">
        <v>13</v>
      </c>
    </row>
    <row r="586" spans="1:2" ht="15" customHeight="1">
      <c r="A586" s="26">
        <v>9</v>
      </c>
      <c r="B586" s="26">
        <v>23.5</v>
      </c>
    </row>
    <row r="587" spans="1:2" ht="15" customHeight="1">
      <c r="A587" s="26">
        <v>9</v>
      </c>
      <c r="B587" s="26">
        <v>7.8</v>
      </c>
    </row>
    <row r="588" spans="1:2" ht="15" customHeight="1">
      <c r="A588" s="26">
        <v>9</v>
      </c>
      <c r="B588" s="26">
        <v>23.6</v>
      </c>
    </row>
    <row r="589" spans="1:2" ht="15" customHeight="1">
      <c r="A589" s="26">
        <v>9</v>
      </c>
      <c r="B589" s="26">
        <v>10.8</v>
      </c>
    </row>
    <row r="590" spans="1:2" ht="15" customHeight="1">
      <c r="A590" s="26">
        <v>9</v>
      </c>
      <c r="B590" s="26">
        <v>38.5</v>
      </c>
    </row>
    <row r="591" spans="1:2" ht="15" customHeight="1">
      <c r="A591" s="26">
        <v>9</v>
      </c>
      <c r="B591" s="26">
        <v>9.6</v>
      </c>
    </row>
    <row r="592" spans="1:2" ht="15" customHeight="1">
      <c r="A592" s="26">
        <v>9</v>
      </c>
      <c r="B592" s="26">
        <v>10.199999999999999</v>
      </c>
    </row>
    <row r="593" spans="1:2" ht="15" customHeight="1">
      <c r="A593" s="26">
        <v>9</v>
      </c>
      <c r="B593" s="26">
        <v>51</v>
      </c>
    </row>
    <row r="594" spans="1:2" ht="15" customHeight="1">
      <c r="A594" s="26">
        <v>9</v>
      </c>
      <c r="B594" s="26">
        <v>19.5</v>
      </c>
    </row>
    <row r="595" spans="1:2" ht="15" customHeight="1">
      <c r="A595" s="26">
        <v>9</v>
      </c>
      <c r="B595" s="26">
        <v>8.8000000000000007</v>
      </c>
    </row>
    <row r="596" spans="1:2" ht="15" customHeight="1">
      <c r="A596" s="26">
        <v>9</v>
      </c>
      <c r="B596" s="26">
        <v>10.4</v>
      </c>
    </row>
    <row r="597" spans="1:2" ht="15" customHeight="1">
      <c r="A597" s="26">
        <v>9</v>
      </c>
      <c r="B597" s="26">
        <v>8.6</v>
      </c>
    </row>
    <row r="598" spans="1:2" ht="15" customHeight="1">
      <c r="A598" s="26">
        <v>9</v>
      </c>
      <c r="B598" s="26">
        <v>8</v>
      </c>
    </row>
    <row r="599" spans="1:2" ht="15" customHeight="1">
      <c r="A599" s="26">
        <v>9</v>
      </c>
      <c r="B599" s="26">
        <v>12</v>
      </c>
    </row>
    <row r="600" spans="1:2" ht="15" customHeight="1">
      <c r="A600" s="26">
        <v>9</v>
      </c>
      <c r="B600" s="26">
        <v>26.4</v>
      </c>
    </row>
    <row r="601" spans="1:2" ht="15" customHeight="1">
      <c r="A601" s="26">
        <v>9</v>
      </c>
      <c r="B601" s="26">
        <v>28.7</v>
      </c>
    </row>
    <row r="602" spans="1:2" ht="15" customHeight="1">
      <c r="A602" s="26">
        <v>9</v>
      </c>
      <c r="B602" s="26">
        <v>8.4</v>
      </c>
    </row>
    <row r="603" spans="1:2" ht="15" customHeight="1">
      <c r="A603" s="26">
        <v>9</v>
      </c>
      <c r="B603" s="26">
        <v>11.1</v>
      </c>
    </row>
    <row r="604" spans="1:2" ht="15" customHeight="1">
      <c r="A604" s="26">
        <v>9</v>
      </c>
      <c r="B604" s="26">
        <v>19.2</v>
      </c>
    </row>
    <row r="605" spans="1:2" ht="15" customHeight="1">
      <c r="A605" s="26">
        <v>9</v>
      </c>
      <c r="B605" s="26">
        <v>27.7</v>
      </c>
    </row>
    <row r="606" spans="1:2" ht="15" customHeight="1">
      <c r="A606" s="26">
        <v>9</v>
      </c>
      <c r="B606" s="26">
        <v>16.8</v>
      </c>
    </row>
    <row r="607" spans="1:2" ht="15" customHeight="1">
      <c r="A607" s="26">
        <v>9</v>
      </c>
      <c r="B607" s="26">
        <v>11.4</v>
      </c>
    </row>
    <row r="608" spans="1:2" ht="15" customHeight="1">
      <c r="A608" s="25">
        <v>10</v>
      </c>
      <c r="B608" s="25">
        <v>13</v>
      </c>
    </row>
    <row r="609" spans="1:2" ht="15" customHeight="1">
      <c r="A609" s="25">
        <v>10</v>
      </c>
      <c r="B609" s="25">
        <v>17.600000000000001</v>
      </c>
    </row>
    <row r="610" spans="1:2" ht="15" customHeight="1">
      <c r="A610" s="25">
        <v>10</v>
      </c>
      <c r="B610" s="25">
        <v>24.5</v>
      </c>
    </row>
    <row r="611" spans="1:2" ht="15" customHeight="1">
      <c r="A611" s="25">
        <v>10</v>
      </c>
      <c r="B611" s="25">
        <v>18</v>
      </c>
    </row>
    <row r="612" spans="1:2" ht="15" customHeight="1">
      <c r="A612" s="25">
        <v>10</v>
      </c>
      <c r="B612" s="25">
        <v>11.1</v>
      </c>
    </row>
    <row r="613" spans="1:2" ht="15" customHeight="1">
      <c r="A613" s="25">
        <v>10</v>
      </c>
      <c r="B613" s="25">
        <v>10.7</v>
      </c>
    </row>
    <row r="614" spans="1:2" ht="15" customHeight="1">
      <c r="A614" s="25">
        <v>10</v>
      </c>
      <c r="B614" s="25">
        <v>11.9</v>
      </c>
    </row>
    <row r="615" spans="1:2" ht="15" customHeight="1">
      <c r="A615" s="25">
        <v>10</v>
      </c>
      <c r="B615" s="25">
        <v>32</v>
      </c>
    </row>
    <row r="616" spans="1:2" ht="15" customHeight="1">
      <c r="A616" s="25">
        <v>10</v>
      </c>
      <c r="B616" s="25">
        <v>9.3000000000000007</v>
      </c>
    </row>
    <row r="617" spans="1:2" ht="15" customHeight="1">
      <c r="A617" s="25">
        <v>10</v>
      </c>
      <c r="B617" s="25">
        <v>25.2</v>
      </c>
    </row>
    <row r="618" spans="1:2" ht="15" customHeight="1">
      <c r="A618" s="25">
        <v>10</v>
      </c>
      <c r="B618" s="25">
        <v>17.8</v>
      </c>
    </row>
    <row r="619" spans="1:2" ht="15" customHeight="1">
      <c r="A619" s="25">
        <v>10</v>
      </c>
      <c r="B619" s="25">
        <v>9.3000000000000007</v>
      </c>
    </row>
    <row r="620" spans="1:2" ht="15" customHeight="1">
      <c r="A620" s="25">
        <v>10</v>
      </c>
      <c r="B620" s="25">
        <v>25.1</v>
      </c>
    </row>
    <row r="621" spans="1:2" ht="15" customHeight="1">
      <c r="A621" s="25">
        <v>10</v>
      </c>
      <c r="B621" s="25">
        <v>17.100000000000001</v>
      </c>
    </row>
    <row r="622" spans="1:2" ht="15" customHeight="1">
      <c r="A622" s="25">
        <v>10</v>
      </c>
      <c r="B622" s="25">
        <v>9.9</v>
      </c>
    </row>
    <row r="623" spans="1:2" ht="15" customHeight="1">
      <c r="A623" s="25">
        <v>10</v>
      </c>
      <c r="B623" s="25">
        <v>7.7</v>
      </c>
    </row>
    <row r="624" spans="1:2" ht="15" customHeight="1">
      <c r="A624" s="25">
        <v>10</v>
      </c>
      <c r="B624" s="25">
        <v>9.6999999999999993</v>
      </c>
    </row>
    <row r="625" spans="1:2" ht="15" customHeight="1">
      <c r="A625" s="25">
        <v>10</v>
      </c>
      <c r="B625" s="25">
        <v>25</v>
      </c>
    </row>
    <row r="626" spans="1:2" ht="15" customHeight="1">
      <c r="A626" s="25">
        <v>10</v>
      </c>
      <c r="B626" s="25">
        <v>22</v>
      </c>
    </row>
    <row r="627" spans="1:2" ht="15" customHeight="1">
      <c r="A627" s="25">
        <v>10</v>
      </c>
      <c r="B627" s="25">
        <v>70</v>
      </c>
    </row>
    <row r="628" spans="1:2" ht="15" customHeight="1">
      <c r="A628" s="25">
        <v>10</v>
      </c>
      <c r="B628" s="25">
        <v>29</v>
      </c>
    </row>
    <row r="629" spans="1:2" ht="15" customHeight="1">
      <c r="A629" s="25">
        <v>10</v>
      </c>
      <c r="B629" s="25">
        <v>13.1</v>
      </c>
    </row>
    <row r="630" spans="1:2" ht="15" customHeight="1">
      <c r="A630" s="25">
        <v>10</v>
      </c>
      <c r="B630" s="25">
        <v>10.9</v>
      </c>
    </row>
    <row r="631" spans="1:2" ht="15" customHeight="1">
      <c r="A631" s="25">
        <v>10</v>
      </c>
      <c r="B631" s="25">
        <v>14</v>
      </c>
    </row>
    <row r="632" spans="1:2" ht="15" customHeight="1">
      <c r="A632" s="25">
        <v>10</v>
      </c>
      <c r="B632" s="25">
        <v>29.8</v>
      </c>
    </row>
    <row r="633" spans="1:2" ht="15" customHeight="1">
      <c r="A633" s="25">
        <v>10</v>
      </c>
      <c r="B633" s="25">
        <v>30.3</v>
      </c>
    </row>
    <row r="634" spans="1:2" ht="15" customHeight="1">
      <c r="A634" s="25">
        <v>10</v>
      </c>
      <c r="B634" s="25">
        <v>49</v>
      </c>
    </row>
    <row r="635" spans="1:2" ht="15" customHeight="1">
      <c r="A635" s="25">
        <v>10</v>
      </c>
      <c r="B635" s="25">
        <v>28.2</v>
      </c>
    </row>
    <row r="636" spans="1:2" ht="15" customHeight="1">
      <c r="A636" s="25">
        <v>10</v>
      </c>
      <c r="B636" s="25">
        <v>10.199999999999999</v>
      </c>
    </row>
    <row r="637" spans="1:2" ht="15" customHeight="1">
      <c r="A637" s="25">
        <v>10</v>
      </c>
      <c r="B637" s="25">
        <v>12.5</v>
      </c>
    </row>
    <row r="638" spans="1:2" ht="15" customHeight="1">
      <c r="A638" s="25">
        <v>10</v>
      </c>
      <c r="B638" s="25">
        <v>8.8000000000000007</v>
      </c>
    </row>
    <row r="639" spans="1:2" ht="15" customHeight="1">
      <c r="A639" s="25">
        <v>10</v>
      </c>
      <c r="B639" s="25">
        <v>12</v>
      </c>
    </row>
    <row r="640" spans="1:2" ht="15" customHeight="1">
      <c r="A640" s="25">
        <v>10</v>
      </c>
      <c r="B640" s="25">
        <v>9.8000000000000007</v>
      </c>
    </row>
    <row r="641" spans="1:2" ht="15" customHeight="1">
      <c r="A641" s="25">
        <v>10</v>
      </c>
      <c r="B641" s="25">
        <v>12.7</v>
      </c>
    </row>
    <row r="642" spans="1:2" ht="15" customHeight="1">
      <c r="A642" s="25">
        <v>10</v>
      </c>
      <c r="B642" s="25">
        <v>14.6</v>
      </c>
    </row>
    <row r="643" spans="1:2" ht="15" customHeight="1">
      <c r="A643" s="25">
        <v>10</v>
      </c>
      <c r="B643" s="25">
        <v>15.4</v>
      </c>
    </row>
    <row r="644" spans="1:2" ht="15" customHeight="1">
      <c r="A644" s="25">
        <v>10</v>
      </c>
      <c r="B644" s="25">
        <v>8.5</v>
      </c>
    </row>
    <row r="645" spans="1:2" ht="15" customHeight="1">
      <c r="A645" s="25">
        <v>10</v>
      </c>
      <c r="B645" s="25">
        <v>10.7</v>
      </c>
    </row>
    <row r="646" spans="1:2" ht="15" customHeight="1">
      <c r="A646" s="25">
        <v>10</v>
      </c>
      <c r="B646" s="25">
        <v>67.900000000000006</v>
      </c>
    </row>
    <row r="647" spans="1:2" ht="15" customHeight="1">
      <c r="A647" s="25">
        <v>10</v>
      </c>
      <c r="B647" s="25">
        <v>11.4</v>
      </c>
    </row>
    <row r="648" spans="1:2" ht="15" customHeight="1">
      <c r="A648" s="25">
        <v>10</v>
      </c>
      <c r="B648" s="25">
        <v>15</v>
      </c>
    </row>
    <row r="649" spans="1:2" ht="15" customHeight="1">
      <c r="A649" s="25">
        <v>10</v>
      </c>
      <c r="B649" s="25">
        <v>14.5</v>
      </c>
    </row>
    <row r="650" spans="1:2" ht="15" customHeight="1">
      <c r="A650" s="25">
        <v>10</v>
      </c>
      <c r="B650" s="25">
        <v>25.6</v>
      </c>
    </row>
    <row r="651" spans="1:2" ht="15" customHeight="1">
      <c r="A651" s="25">
        <v>10</v>
      </c>
      <c r="B651" s="25">
        <v>32.200000000000003</v>
      </c>
    </row>
    <row r="652" spans="1:2" ht="15" customHeight="1">
      <c r="A652" s="25">
        <v>10</v>
      </c>
      <c r="B652" s="25">
        <v>23.9</v>
      </c>
    </row>
    <row r="653" spans="1:2" ht="15" customHeight="1">
      <c r="A653" s="25">
        <v>10</v>
      </c>
      <c r="B653" s="25">
        <v>24.5</v>
      </c>
    </row>
    <row r="654" spans="1:2" ht="15" customHeight="1">
      <c r="A654" s="25">
        <v>10</v>
      </c>
      <c r="B654" s="25">
        <v>9.3000000000000007</v>
      </c>
    </row>
    <row r="655" spans="1:2" ht="15" customHeight="1">
      <c r="A655" s="25">
        <v>10</v>
      </c>
      <c r="B655" s="25">
        <v>12.3</v>
      </c>
    </row>
    <row r="656" spans="1:2" ht="15" customHeight="1">
      <c r="A656" s="25">
        <v>10</v>
      </c>
      <c r="B656" s="25">
        <v>22.9</v>
      </c>
    </row>
    <row r="657" spans="1:2" ht="15" customHeight="1">
      <c r="A657" s="25">
        <v>10</v>
      </c>
      <c r="B657" s="25">
        <v>20.8</v>
      </c>
    </row>
    <row r="658" spans="1:2" ht="15" customHeight="1">
      <c r="A658" s="25">
        <v>10</v>
      </c>
      <c r="B658" s="25">
        <v>9</v>
      </c>
    </row>
    <row r="659" spans="1:2" ht="15" customHeight="1">
      <c r="A659" s="25">
        <v>10</v>
      </c>
      <c r="B659" s="25">
        <v>9.8000000000000007</v>
      </c>
    </row>
    <row r="660" spans="1:2" ht="15" customHeight="1">
      <c r="A660" s="25">
        <v>10</v>
      </c>
      <c r="B660" s="25">
        <v>9.8000000000000007</v>
      </c>
    </row>
    <row r="661" spans="1:2" ht="15" customHeight="1">
      <c r="A661" s="25">
        <v>10</v>
      </c>
      <c r="B661" s="25">
        <v>28.2</v>
      </c>
    </row>
    <row r="662" spans="1:2" ht="15" customHeight="1">
      <c r="A662" s="25">
        <v>10</v>
      </c>
      <c r="B662" s="25">
        <v>13</v>
      </c>
    </row>
    <row r="663" spans="1:2" ht="15" customHeight="1">
      <c r="A663" s="25">
        <v>10</v>
      </c>
      <c r="B663" s="25">
        <v>28</v>
      </c>
    </row>
    <row r="664" spans="1:2" ht="15" customHeight="1">
      <c r="A664" s="25">
        <v>10</v>
      </c>
      <c r="B664" s="25">
        <v>20</v>
      </c>
    </row>
    <row r="665" spans="1:2" ht="15" customHeight="1">
      <c r="A665" s="25">
        <v>10</v>
      </c>
      <c r="B665" s="25">
        <v>20</v>
      </c>
    </row>
    <row r="666" spans="1:2" ht="15" customHeight="1">
      <c r="A666" s="25">
        <v>10</v>
      </c>
      <c r="B666" s="25">
        <v>44</v>
      </c>
    </row>
    <row r="667" spans="1:2" ht="15" customHeight="1">
      <c r="A667" s="25">
        <v>10</v>
      </c>
      <c r="B667" s="25">
        <v>31.8</v>
      </c>
    </row>
    <row r="668" spans="1:2" ht="15" customHeight="1">
      <c r="A668" s="25">
        <v>10</v>
      </c>
      <c r="B668" s="25">
        <v>23.8</v>
      </c>
    </row>
    <row r="669" spans="1:2" ht="15" customHeight="1">
      <c r="A669" s="25">
        <v>10</v>
      </c>
      <c r="B669" s="25">
        <v>24.3</v>
      </c>
    </row>
    <row r="670" spans="1:2" ht="15" customHeight="1">
      <c r="A670" s="25">
        <v>10</v>
      </c>
      <c r="B670" s="25">
        <v>22</v>
      </c>
    </row>
    <row r="671" spans="1:2" ht="15" customHeight="1">
      <c r="A671" s="25">
        <v>10</v>
      </c>
      <c r="B671" s="25">
        <v>8.5</v>
      </c>
    </row>
    <row r="672" spans="1:2" ht="15" customHeight="1">
      <c r="A672" s="25">
        <v>10</v>
      </c>
      <c r="B672" s="25">
        <v>9</v>
      </c>
    </row>
    <row r="673" spans="1:2" ht="15" customHeight="1">
      <c r="A673" s="25">
        <v>10</v>
      </c>
      <c r="B673" s="25">
        <v>8.5</v>
      </c>
    </row>
    <row r="674" spans="1:2" ht="15" customHeight="1">
      <c r="A674" s="25">
        <v>10</v>
      </c>
      <c r="B674" s="25">
        <v>7.6</v>
      </c>
    </row>
    <row r="675" spans="1:2" ht="15" customHeight="1">
      <c r="A675" s="25">
        <v>10</v>
      </c>
      <c r="B675" s="25">
        <v>29.8</v>
      </c>
    </row>
    <row r="676" spans="1:2" ht="15" customHeight="1">
      <c r="A676" s="25">
        <v>10</v>
      </c>
      <c r="B676" s="25">
        <v>8.4</v>
      </c>
    </row>
    <row r="677" spans="1:2" ht="15" customHeight="1">
      <c r="A677" s="25">
        <v>10</v>
      </c>
      <c r="B677" s="25">
        <v>9.9</v>
      </c>
    </row>
    <row r="678" spans="1:2" ht="15" customHeight="1">
      <c r="A678" s="25">
        <v>10</v>
      </c>
      <c r="B678" s="25">
        <v>11.6</v>
      </c>
    </row>
    <row r="679" spans="1:2" ht="15" customHeight="1">
      <c r="A679" s="25">
        <v>10</v>
      </c>
      <c r="B679" s="25">
        <v>18.2</v>
      </c>
    </row>
    <row r="680" spans="1:2" ht="15" customHeight="1">
      <c r="A680" s="25">
        <v>10</v>
      </c>
      <c r="B680" s="25">
        <v>8.6</v>
      </c>
    </row>
    <row r="681" spans="1:2" ht="15" customHeight="1">
      <c r="A681" s="25">
        <v>10</v>
      </c>
      <c r="B681" s="25">
        <v>11.5</v>
      </c>
    </row>
    <row r="682" spans="1:2" ht="15" customHeight="1">
      <c r="A682" s="25">
        <v>10</v>
      </c>
      <c r="B682" s="25">
        <v>8.9</v>
      </c>
    </row>
    <row r="683" spans="1:2" ht="15" customHeight="1">
      <c r="A683" s="25">
        <v>10</v>
      </c>
      <c r="B683" s="25">
        <v>23.9</v>
      </c>
    </row>
    <row r="684" spans="1:2" ht="15" customHeight="1">
      <c r="A684" s="25">
        <v>10</v>
      </c>
      <c r="B684" s="25">
        <v>19</v>
      </c>
    </row>
    <row r="685" spans="1:2" ht="15" customHeight="1">
      <c r="A685" s="25">
        <v>10</v>
      </c>
      <c r="B685" s="25">
        <v>16.5</v>
      </c>
    </row>
    <row r="686" spans="1:2" ht="15" customHeight="1">
      <c r="A686" s="25">
        <v>10</v>
      </c>
      <c r="B686" s="25">
        <v>16.399999999999999</v>
      </c>
    </row>
    <row r="687" spans="1:2" ht="15" customHeight="1">
      <c r="A687" s="25">
        <v>10</v>
      </c>
      <c r="B687" s="25">
        <v>9</v>
      </c>
    </row>
    <row r="688" spans="1:2" ht="15" customHeight="1">
      <c r="A688" s="25">
        <v>10</v>
      </c>
      <c r="B688" s="25">
        <v>9</v>
      </c>
    </row>
    <row r="689" spans="1:2" ht="15" customHeight="1">
      <c r="A689" s="25">
        <v>10</v>
      </c>
      <c r="B689" s="25">
        <v>12.2</v>
      </c>
    </row>
    <row r="690" spans="1:2" ht="15" customHeight="1">
      <c r="A690" s="25">
        <v>10</v>
      </c>
      <c r="B690" s="25">
        <v>26.2</v>
      </c>
    </row>
    <row r="691" spans="1:2" ht="15" customHeight="1">
      <c r="A691" s="25">
        <v>10</v>
      </c>
      <c r="B691" s="25">
        <v>26.5</v>
      </c>
    </row>
    <row r="692" spans="1:2" ht="15" customHeight="1">
      <c r="A692" s="25">
        <v>10</v>
      </c>
      <c r="B692" s="25">
        <v>8.5</v>
      </c>
    </row>
    <row r="693" spans="1:2" ht="15" customHeight="1">
      <c r="A693" s="25">
        <v>10</v>
      </c>
      <c r="B693" s="25">
        <v>9</v>
      </c>
    </row>
    <row r="694" spans="1:2" ht="15" customHeight="1">
      <c r="A694" s="25">
        <v>10</v>
      </c>
      <c r="B694" s="25">
        <v>9.5</v>
      </c>
    </row>
    <row r="695" spans="1:2" ht="15" customHeight="1">
      <c r="A695" s="25">
        <v>10</v>
      </c>
      <c r="B695" s="25">
        <v>10.8</v>
      </c>
    </row>
    <row r="696" spans="1:2" ht="15" customHeight="1">
      <c r="A696" s="25">
        <v>10</v>
      </c>
      <c r="B696" s="25">
        <v>13.5</v>
      </c>
    </row>
    <row r="697" spans="1:2" ht="15" customHeight="1">
      <c r="A697" s="25">
        <v>10</v>
      </c>
      <c r="B697" s="25">
        <v>13.2</v>
      </c>
    </row>
    <row r="698" spans="1:2" ht="15" customHeight="1">
      <c r="A698" s="25">
        <v>10</v>
      </c>
      <c r="B698" s="25">
        <v>17.5</v>
      </c>
    </row>
    <row r="699" spans="1:2" ht="15" customHeight="1">
      <c r="A699" s="25">
        <v>10</v>
      </c>
      <c r="B699" s="25">
        <v>11.2</v>
      </c>
    </row>
    <row r="700" spans="1:2" ht="15" customHeight="1">
      <c r="A700" s="25">
        <v>10</v>
      </c>
      <c r="B700" s="25">
        <v>8.9</v>
      </c>
    </row>
    <row r="701" spans="1:2" ht="15" customHeight="1">
      <c r="A701" s="25">
        <v>10</v>
      </c>
      <c r="B701" s="25">
        <v>15</v>
      </c>
    </row>
    <row r="702" spans="1:2" ht="15" customHeight="1">
      <c r="A702" s="25">
        <v>10</v>
      </c>
      <c r="B702" s="25">
        <v>18.8</v>
      </c>
    </row>
    <row r="703" spans="1:2" ht="15" customHeight="1">
      <c r="A703" s="25">
        <v>10</v>
      </c>
      <c r="B703" s="25">
        <v>21.2</v>
      </c>
    </row>
    <row r="704" spans="1:2" ht="15" customHeight="1">
      <c r="A704" s="25">
        <v>10</v>
      </c>
      <c r="B704" s="25">
        <v>10.5</v>
      </c>
    </row>
    <row r="705" spans="1:2" ht="15" customHeight="1">
      <c r="A705" s="25">
        <v>10</v>
      </c>
      <c r="B705" s="25">
        <v>26</v>
      </c>
    </row>
  </sheetData>
  <customSheetViews>
    <customSheetView guid="{E1D91F78-0D13-4A44-AB1F-A8700F59FF6A}">
      <selection activeCell="D12" sqref="D12"/>
      <pageMargins left="0.7" right="0.7" top="0.75" bottom="0.75" header="0.3" footer="0.3"/>
    </customSheetView>
  </customSheetViews>
  <pageMargins left="0.7" right="0.7" top="0.75" bottom="0.75" header="0.3" footer="0.3"/>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73"/>
  <sheetViews>
    <sheetView tabSelected="1" zoomScale="85" zoomScaleNormal="85" zoomScalePageLayoutView="85" workbookViewId="0">
      <selection activeCell="J15" sqref="J15"/>
    </sheetView>
  </sheetViews>
  <sheetFormatPr baseColWidth="10" defaultColWidth="12.625" defaultRowHeight="15.75" customHeight="1"/>
  <cols>
    <col min="1" max="2" width="12.625" style="32"/>
    <col min="3" max="3" width="18.125" customWidth="1"/>
    <col min="4" max="4" width="11.875" style="32" customWidth="1"/>
    <col min="5" max="6" width="16.375" style="32" customWidth="1"/>
    <col min="7" max="7" width="11.875" style="32" bestFit="1" customWidth="1"/>
    <col min="8" max="8" width="10.25" style="32" bestFit="1" customWidth="1"/>
    <col min="9" max="9" width="13.375" style="32" bestFit="1" customWidth="1"/>
    <col min="10" max="16384" width="12.625" style="32"/>
  </cols>
  <sheetData>
    <row r="1" spans="1:6" ht="15.75" customHeight="1">
      <c r="A1" s="31" t="s">
        <v>25</v>
      </c>
      <c r="B1" s="31"/>
      <c r="D1" s="31"/>
      <c r="E1" s="31"/>
      <c r="F1" s="31"/>
    </row>
    <row r="2" spans="1:6" ht="15.75" customHeight="1">
      <c r="A2" s="16"/>
      <c r="B2" s="31" t="s">
        <v>37</v>
      </c>
    </row>
    <row r="3" spans="1:6" s="42" customFormat="1" ht="15.75" customHeight="1">
      <c r="A3" s="51"/>
      <c r="B3" s="41" t="s">
        <v>75</v>
      </c>
      <c r="C3"/>
    </row>
    <row r="4" spans="1:6" ht="15.75" customHeight="1">
      <c r="A4" s="31"/>
      <c r="B4" s="31"/>
      <c r="D4" s="31"/>
      <c r="E4" s="31"/>
      <c r="F4" s="31"/>
    </row>
    <row r="5" spans="1:6" ht="15.75" customHeight="1">
      <c r="A5" s="31" t="s">
        <v>38</v>
      </c>
      <c r="D5" s="31"/>
      <c r="E5" s="31"/>
    </row>
    <row r="6" spans="1:6" ht="15.75" customHeight="1">
      <c r="A6" s="31" t="s">
        <v>26</v>
      </c>
      <c r="D6" s="31"/>
      <c r="E6" s="31"/>
    </row>
    <row r="7" spans="1:6" ht="15.75" customHeight="1">
      <c r="A7" s="74">
        <f>+MeassurementError!F3</f>
        <v>5.2617035128121693E-2</v>
      </c>
      <c r="B7" s="31" t="s">
        <v>27</v>
      </c>
      <c r="C7" s="32"/>
      <c r="D7" s="52">
        <v>1</v>
      </c>
      <c r="E7" s="31"/>
      <c r="F7" s="31"/>
    </row>
    <row r="8" spans="1:6" ht="15.75" customHeight="1">
      <c r="A8" s="43" t="s">
        <v>72</v>
      </c>
    </row>
    <row r="9" spans="1:6" ht="15.75" customHeight="1">
      <c r="A9" s="31" t="s">
        <v>28</v>
      </c>
    </row>
    <row r="10" spans="1:6" ht="15.75" customHeight="1">
      <c r="A10" s="31" t="s">
        <v>29</v>
      </c>
      <c r="D10" s="31"/>
      <c r="E10" s="31"/>
    </row>
    <row r="11" spans="1:6" ht="15.75" customHeight="1">
      <c r="A11" s="31"/>
      <c r="B11" s="31"/>
      <c r="D11" s="31"/>
      <c r="E11" s="31"/>
      <c r="F11" s="31"/>
    </row>
    <row r="12" spans="1:6" ht="15.75" customHeight="1">
      <c r="A12" s="41" t="s">
        <v>39</v>
      </c>
      <c r="B12" s="42"/>
      <c r="D12" s="31"/>
      <c r="E12" s="31"/>
      <c r="F12" s="31"/>
    </row>
    <row r="13" spans="1:6" ht="15.75" customHeight="1">
      <c r="A13" s="16">
        <f>'Biomass Data'!B8</f>
        <v>-0.46212999999999999</v>
      </c>
      <c r="B13" s="31" t="s">
        <v>8</v>
      </c>
      <c r="D13" s="31"/>
      <c r="E13" s="31"/>
      <c r="F13" s="31"/>
    </row>
    <row r="14" spans="1:6" ht="15.75" customHeight="1">
      <c r="A14" s="17">
        <f>'Biomass Data'!B9</f>
        <v>1.6587400000000001</v>
      </c>
      <c r="B14" s="31" t="s">
        <v>40</v>
      </c>
      <c r="D14" s="41"/>
      <c r="E14" s="31"/>
      <c r="F14" s="31"/>
    </row>
    <row r="15" spans="1:6" ht="15.75" customHeight="1">
      <c r="A15" s="38">
        <f>'Biomass Data'!B10</f>
        <v>0.21372090423425313</v>
      </c>
      <c r="B15" s="31" t="s">
        <v>11</v>
      </c>
      <c r="C15" s="31" t="s">
        <v>41</v>
      </c>
      <c r="E15" s="31"/>
    </row>
    <row r="16" spans="1:6" ht="15.75" customHeight="1">
      <c r="A16" s="17">
        <v>46</v>
      </c>
      <c r="B16" s="31" t="s">
        <v>42</v>
      </c>
      <c r="D16" s="31"/>
      <c r="E16" s="31"/>
      <c r="F16" s="31"/>
    </row>
    <row r="17" spans="1:6" ht="15.75" customHeight="1">
      <c r="A17" s="45">
        <f>'Biomass Data'!B11</f>
        <v>3.7016390611369698</v>
      </c>
      <c r="B17" s="31" t="s">
        <v>13</v>
      </c>
      <c r="D17" s="31"/>
      <c r="E17" s="31"/>
      <c r="F17" s="31"/>
    </row>
    <row r="18" spans="1:6" ht="15.75" customHeight="1">
      <c r="A18" s="46">
        <f>'Biomass Data'!B12</f>
        <v>80.276787421126926</v>
      </c>
      <c r="B18" s="31" t="s">
        <v>16</v>
      </c>
      <c r="D18" s="31"/>
      <c r="E18" s="31"/>
      <c r="F18" s="31"/>
    </row>
    <row r="19" spans="1:6" ht="15.75" customHeight="1">
      <c r="A19" s="31" t="s">
        <v>30</v>
      </c>
      <c r="D19" s="52">
        <v>1</v>
      </c>
      <c r="E19" s="31"/>
    </row>
    <row r="20" spans="1:6" ht="15.75" customHeight="1">
      <c r="A20" s="31" t="s">
        <v>31</v>
      </c>
    </row>
    <row r="21" spans="1:6" ht="15.75" customHeight="1">
      <c r="A21" s="31" t="s">
        <v>29</v>
      </c>
      <c r="D21" s="31"/>
      <c r="E21" s="31"/>
    </row>
    <row r="22" spans="1:6" ht="12.75">
      <c r="A22" s="31" t="s">
        <v>32</v>
      </c>
      <c r="E22" s="31"/>
    </row>
    <row r="23" spans="1:6" ht="12.75">
      <c r="A23" s="31" t="s">
        <v>33</v>
      </c>
      <c r="D23" s="52">
        <v>1</v>
      </c>
      <c r="E23" s="31"/>
      <c r="F23" s="31"/>
    </row>
    <row r="24" spans="1:6" ht="12.75">
      <c r="A24" s="31" t="s">
        <v>34</v>
      </c>
    </row>
    <row r="25" spans="1:6" ht="12.75">
      <c r="A25" s="31" t="s">
        <v>29</v>
      </c>
      <c r="D25" s="31"/>
      <c r="E25" s="31"/>
    </row>
    <row r="26" spans="1:6" ht="12.75">
      <c r="A26" s="31" t="s">
        <v>32</v>
      </c>
      <c r="E26" s="31"/>
    </row>
    <row r="27" spans="1:6" ht="12.75">
      <c r="A27" s="31"/>
      <c r="B27" s="31"/>
      <c r="D27" s="31"/>
      <c r="E27" s="31"/>
      <c r="F27" s="31"/>
    </row>
    <row r="28" spans="1:6" ht="12.75">
      <c r="A28" s="31" t="s">
        <v>43</v>
      </c>
      <c r="B28" s="31"/>
      <c r="D28" s="31"/>
      <c r="E28" s="31"/>
      <c r="F28" s="31"/>
    </row>
    <row r="29" spans="1:6" ht="12.75"/>
    <row r="30" spans="1:6" s="42" customFormat="1" ht="12.75">
      <c r="A30" s="41" t="s">
        <v>64</v>
      </c>
      <c r="C30"/>
    </row>
    <row r="31" spans="1:6" s="42" customFormat="1" ht="12.75">
      <c r="A31" s="49">
        <v>0.04</v>
      </c>
      <c r="C31"/>
    </row>
    <row r="32" spans="1:6" ht="12.75">
      <c r="A32" s="31"/>
      <c r="B32" s="31"/>
      <c r="D32" s="31"/>
      <c r="E32" s="31"/>
      <c r="F32" s="31"/>
    </row>
    <row r="33" spans="1:8" ht="12.75">
      <c r="A33" s="31" t="s">
        <v>63</v>
      </c>
      <c r="B33" s="31"/>
      <c r="D33" s="31"/>
      <c r="E33" s="31"/>
      <c r="F33" s="31"/>
    </row>
    <row r="34" spans="1:8" ht="12.75">
      <c r="A34" s="31" t="s">
        <v>44</v>
      </c>
      <c r="E34" s="31"/>
    </row>
    <row r="35" spans="1:8" ht="12.75">
      <c r="A35" s="43" t="s">
        <v>53</v>
      </c>
      <c r="D35" s="31"/>
      <c r="E35" s="31"/>
    </row>
    <row r="36" spans="1:8" s="34" customFormat="1" ht="12.75">
      <c r="A36" s="43" t="s">
        <v>35</v>
      </c>
      <c r="B36" s="34" t="s">
        <v>65</v>
      </c>
      <c r="C36"/>
      <c r="D36" s="33"/>
      <c r="E36" s="33"/>
    </row>
    <row r="37" spans="1:8" s="34" customFormat="1" ht="12.75">
      <c r="A37" s="33">
        <v>1</v>
      </c>
      <c r="B37" s="30">
        <f ca="1">H124/A31/1000</f>
        <v>213.95881889626307</v>
      </c>
      <c r="C37"/>
      <c r="D37" s="33"/>
      <c r="E37" s="33"/>
    </row>
    <row r="38" spans="1:8" s="34" customFormat="1" ht="12.75">
      <c r="A38" s="33">
        <v>2</v>
      </c>
      <c r="B38" s="30">
        <f ca="1">H195/A31/1000</f>
        <v>151.64785016927979</v>
      </c>
      <c r="C38"/>
      <c r="D38" s="33"/>
      <c r="E38" s="33"/>
    </row>
    <row r="39" spans="1:8" s="34" customFormat="1" ht="12.75">
      <c r="A39" s="33">
        <v>3</v>
      </c>
      <c r="B39" s="30">
        <f ca="1">H260/A31/1000</f>
        <v>193.61420025739906</v>
      </c>
      <c r="C39"/>
      <c r="D39" s="33"/>
      <c r="E39" s="33"/>
    </row>
    <row r="40" spans="1:8" s="34" customFormat="1" ht="12.75">
      <c r="A40" s="33">
        <v>4</v>
      </c>
      <c r="B40" s="30">
        <f ca="1">H338/A31/1000</f>
        <v>177.88330467113116</v>
      </c>
      <c r="C40"/>
      <c r="D40" s="33"/>
      <c r="E40" s="33"/>
    </row>
    <row r="41" spans="1:8" s="34" customFormat="1" ht="12.75">
      <c r="A41" s="33">
        <v>5</v>
      </c>
      <c r="B41" s="30">
        <f ca="1">H392/A31/1000</f>
        <v>121.50915280560301</v>
      </c>
      <c r="C41"/>
      <c r="D41" s="33"/>
      <c r="E41" s="33"/>
    </row>
    <row r="42" spans="1:8" s="34" customFormat="1" ht="12.75">
      <c r="A42" s="33">
        <v>6</v>
      </c>
      <c r="B42" s="30">
        <f ca="1">H464/A31/1000</f>
        <v>201.94303323617336</v>
      </c>
      <c r="C42"/>
      <c r="D42" s="33"/>
      <c r="E42" s="33"/>
    </row>
    <row r="43" spans="1:8" s="34" customFormat="1" ht="12.75">
      <c r="A43" s="33">
        <v>7</v>
      </c>
      <c r="B43" s="30">
        <f ca="1">H523/A31/1000</f>
        <v>206.94704128114714</v>
      </c>
      <c r="C43"/>
      <c r="D43" s="33"/>
      <c r="E43" s="33"/>
    </row>
    <row r="44" spans="1:8" s="34" customFormat="1" ht="12.75">
      <c r="A44" s="33">
        <v>8</v>
      </c>
      <c r="B44" s="30">
        <f ca="1">H580/A31/1000</f>
        <v>156.76223538858699</v>
      </c>
      <c r="C44"/>
      <c r="D44" s="33"/>
      <c r="E44" s="33"/>
      <c r="H44" s="42"/>
    </row>
    <row r="45" spans="1:8" s="34" customFormat="1" ht="12.75">
      <c r="A45" s="33">
        <v>9</v>
      </c>
      <c r="B45" s="30">
        <f ca="1">H667/A31/1000</f>
        <v>179.09696770472104</v>
      </c>
      <c r="C45"/>
      <c r="D45" s="33"/>
      <c r="E45" s="33"/>
    </row>
    <row r="46" spans="1:8" s="34" customFormat="1" ht="12.75">
      <c r="A46" s="33">
        <v>10</v>
      </c>
      <c r="B46" s="30">
        <f ca="1">H766/A31/1000</f>
        <v>266.4777816624964</v>
      </c>
      <c r="C46"/>
      <c r="D46" s="33"/>
      <c r="E46" s="33"/>
    </row>
    <row r="47" spans="1:8" s="34" customFormat="1" ht="12.75">
      <c r="B47" s="43" t="s">
        <v>54</v>
      </c>
      <c r="C47" s="43" t="s">
        <v>55</v>
      </c>
      <c r="E47" s="33"/>
    </row>
    <row r="48" spans="1:8" s="34" customFormat="1" ht="12.75">
      <c r="B48" s="30">
        <f ca="1">AVERAGE(B37:B46)</f>
        <v>186.9840386072801</v>
      </c>
      <c r="C48" s="34">
        <f ca="1">STDEV(B37:B46)/COUNT(B37:B46)^0.5</f>
        <v>12.608259865657287</v>
      </c>
      <c r="D48" s="43" t="s">
        <v>56</v>
      </c>
      <c r="E48" s="33"/>
    </row>
    <row r="49" spans="1:8" s="34" customFormat="1" ht="12.75">
      <c r="A49" s="33"/>
      <c r="C49"/>
      <c r="D49" s="33"/>
      <c r="E49" s="33"/>
    </row>
    <row r="50" spans="1:8" s="34" customFormat="1" ht="12.75">
      <c r="A50" s="33"/>
      <c r="C50"/>
      <c r="D50" s="33"/>
      <c r="E50" s="33"/>
    </row>
    <row r="51" spans="1:8" s="34" customFormat="1" ht="12.75">
      <c r="A51" s="33"/>
      <c r="C51"/>
      <c r="D51" s="33"/>
      <c r="E51" s="33"/>
    </row>
    <row r="52" spans="1:8" s="34" customFormat="1" ht="12.75">
      <c r="A52" s="33"/>
      <c r="C52"/>
      <c r="D52" s="33"/>
      <c r="E52" s="33"/>
    </row>
    <row r="53" spans="1:8" ht="12.75">
      <c r="A53" s="31"/>
      <c r="B53" s="31"/>
      <c r="D53" s="31"/>
      <c r="E53" s="31"/>
    </row>
    <row r="54" spans="1:8" ht="13.5" thickBot="1">
      <c r="A54" s="61" t="s">
        <v>84</v>
      </c>
      <c r="B54" s="61" t="s">
        <v>85</v>
      </c>
      <c r="C54" s="62" t="s">
        <v>86</v>
      </c>
      <c r="D54" s="63" t="s">
        <v>87</v>
      </c>
      <c r="E54" s="63" t="s">
        <v>90</v>
      </c>
      <c r="F54" s="63" t="s">
        <v>88</v>
      </c>
      <c r="G54" s="63" t="s">
        <v>91</v>
      </c>
      <c r="H54" s="63" t="s">
        <v>92</v>
      </c>
    </row>
    <row r="55" spans="1:8" s="64" customFormat="1" ht="26.25" thickBot="1">
      <c r="A55" s="65" t="s">
        <v>35</v>
      </c>
      <c r="B55" s="65" t="s">
        <v>24</v>
      </c>
      <c r="C55" s="66" t="s">
        <v>76</v>
      </c>
      <c r="D55" s="66" t="s">
        <v>49</v>
      </c>
      <c r="E55" s="67" t="s">
        <v>48</v>
      </c>
      <c r="F55" s="68" t="s">
        <v>47</v>
      </c>
      <c r="G55" s="69" t="s">
        <v>50</v>
      </c>
      <c r="H55" s="68" t="s">
        <v>52</v>
      </c>
    </row>
    <row r="56" spans="1:8" ht="12.75">
      <c r="A56" s="27">
        <v>1</v>
      </c>
      <c r="B56" s="27">
        <v>24.9</v>
      </c>
      <c r="C56" s="30">
        <f ca="1">IF(D$7,NORMINV(RAND(),$B56,A$7),B56)</f>
        <v>24.973511080741641</v>
      </c>
      <c r="D56" s="30">
        <f ca="1">LN(C56)</f>
        <v>3.2178157063707689</v>
      </c>
      <c r="E56" s="30">
        <f t="shared" ref="E56:E87" ca="1" si="0">NORMINV(RAND(),0,SQRT($A$15*(1/A$16+((D56-$A$17)^2/($A$18)))))</f>
        <v>-9.7449843658269364E-2</v>
      </c>
      <c r="F56" s="30">
        <f t="shared" ref="F56:F87" ca="1" si="1">NORMINV(RAND(),0,SQRT($A$15*(1+1/A$16+((D56-$A$17)^2/($A$18)))))</f>
        <v>0.10310906667152413</v>
      </c>
      <c r="G56" s="30">
        <f ca="1">$A$13+$A$14*D56+IF(D$19,E56,0)+IF(D$23,F56,0)</f>
        <v>4.881048847798704</v>
      </c>
      <c r="H56" s="30">
        <f ca="1">EXP(G56)</f>
        <v>131.76879684545099</v>
      </c>
    </row>
    <row r="57" spans="1:8" ht="12.75">
      <c r="A57" s="27">
        <v>1</v>
      </c>
      <c r="B57" s="27">
        <v>9.1999999999999993</v>
      </c>
      <c r="C57" s="30">
        <f t="shared" ref="C57:C120" ca="1" si="2">IF(D$7,NORMINV(RAND(),$B57,A$7),B57)</f>
        <v>9.1895448851852031</v>
      </c>
      <c r="D57" s="30">
        <f t="shared" ref="D57:D120" ca="1" si="3">LN(C57)</f>
        <v>2.2180664123105274</v>
      </c>
      <c r="E57" s="30">
        <f t="shared" ca="1" si="0"/>
        <v>4.8504962380038159E-2</v>
      </c>
      <c r="F57" s="30">
        <f t="shared" ca="1" si="1"/>
        <v>0.59073379126470893</v>
      </c>
      <c r="G57" s="30">
        <f t="shared" ref="G57:G120" ca="1" si="4">$A$13+$A$14*D57+IF(D$19,E57,0)+IF(D$23,F57,0)</f>
        <v>3.8563042344007115</v>
      </c>
      <c r="H57" s="30">
        <f t="shared" ref="H57:H120" ca="1" si="5">EXP(G57)</f>
        <v>47.290254314241416</v>
      </c>
    </row>
    <row r="58" spans="1:8" ht="12.75">
      <c r="A58" s="27">
        <v>1</v>
      </c>
      <c r="B58" s="27">
        <v>11</v>
      </c>
      <c r="C58" s="30">
        <f t="shared" ca="1" si="2"/>
        <v>11.009880078204098</v>
      </c>
      <c r="D58" s="30">
        <f t="shared" ca="1" si="3"/>
        <v>2.3987930585957145</v>
      </c>
      <c r="E58" s="30">
        <f t="shared" ca="1" si="0"/>
        <v>4.5460647350985227E-2</v>
      </c>
      <c r="F58" s="30">
        <f t="shared" ca="1" si="1"/>
        <v>-0.49896415899003232</v>
      </c>
      <c r="G58" s="30">
        <f t="shared" ca="1" si="4"/>
        <v>3.0633404863760085</v>
      </c>
      <c r="H58" s="30">
        <f t="shared" ca="1" si="5"/>
        <v>21.398920704269258</v>
      </c>
    </row>
    <row r="59" spans="1:8" ht="12.75">
      <c r="A59" s="27">
        <v>1</v>
      </c>
      <c r="B59" s="27">
        <v>11.7</v>
      </c>
      <c r="C59" s="30">
        <f t="shared" ca="1" si="2"/>
        <v>11.699807716842281</v>
      </c>
      <c r="D59" s="30">
        <f t="shared" ca="1" si="3"/>
        <v>2.4595724072107386</v>
      </c>
      <c r="E59" s="30">
        <f t="shared" ca="1" si="0"/>
        <v>-0.14356469024539281</v>
      </c>
      <c r="F59" s="30">
        <f t="shared" ca="1" si="1"/>
        <v>0.24915695927858691</v>
      </c>
      <c r="G59" s="30">
        <f t="shared" ca="1" si="4"/>
        <v>3.723253403769935</v>
      </c>
      <c r="H59" s="30">
        <f t="shared" ca="1" si="5"/>
        <v>41.398862465288907</v>
      </c>
    </row>
    <row r="60" spans="1:8" ht="12.75">
      <c r="A60" s="27">
        <v>1</v>
      </c>
      <c r="B60" s="27">
        <v>23.3</v>
      </c>
      <c r="C60" s="30">
        <f t="shared" ca="1" si="2"/>
        <v>23.247834126984181</v>
      </c>
      <c r="D60" s="30">
        <f t="shared" ca="1" si="3"/>
        <v>3.1462119718654544</v>
      </c>
      <c r="E60" s="30">
        <f t="shared" ca="1" si="0"/>
        <v>8.9036993195324612E-2</v>
      </c>
      <c r="F60" s="30">
        <f t="shared" ca="1" si="1"/>
        <v>0.67776532919339483</v>
      </c>
      <c r="G60" s="30">
        <f t="shared" ca="1" si="4"/>
        <v>5.5234199686008232</v>
      </c>
      <c r="H60" s="30">
        <f t="shared" ca="1" si="5"/>
        <v>250.49024273304727</v>
      </c>
    </row>
    <row r="61" spans="1:8" ht="12.75">
      <c r="A61" s="27">
        <v>1</v>
      </c>
      <c r="B61" s="27">
        <v>8.6999999999999993</v>
      </c>
      <c r="C61" s="30">
        <f t="shared" ca="1" si="2"/>
        <v>8.79112030386597</v>
      </c>
      <c r="D61" s="30">
        <f t="shared" ca="1" si="3"/>
        <v>2.1737421556651744</v>
      </c>
      <c r="E61" s="30">
        <f t="shared" ca="1" si="0"/>
        <v>7.9602694900652807E-3</v>
      </c>
      <c r="F61" s="30">
        <f t="shared" ca="1" si="1"/>
        <v>0.6096871201032219</v>
      </c>
      <c r="G61" s="30">
        <f t="shared" ca="1" si="4"/>
        <v>3.7611904528813387</v>
      </c>
      <c r="H61" s="30">
        <f t="shared" ca="1" si="5"/>
        <v>42.999584501081827</v>
      </c>
    </row>
    <row r="62" spans="1:8" ht="12.75">
      <c r="A62" s="27">
        <v>1</v>
      </c>
      <c r="B62" s="27">
        <v>11.2</v>
      </c>
      <c r="C62" s="30">
        <f t="shared" ca="1" si="2"/>
        <v>11.21407742529223</v>
      </c>
      <c r="D62" s="30">
        <f t="shared" ca="1" si="3"/>
        <v>2.4171699020197388</v>
      </c>
      <c r="E62" s="30">
        <f t="shared" ca="1" si="0"/>
        <v>2.0985223165806689E-2</v>
      </c>
      <c r="F62" s="30">
        <f t="shared" ca="1" si="1"/>
        <v>-0.29779801341702339</v>
      </c>
      <c r="G62" s="30">
        <f t="shared" ca="1" si="4"/>
        <v>3.2705136130250048</v>
      </c>
      <c r="H62" s="30">
        <f t="shared" ca="1" si="5"/>
        <v>26.324856660895961</v>
      </c>
    </row>
    <row r="63" spans="1:8" ht="12.75">
      <c r="A63" s="27">
        <v>1</v>
      </c>
      <c r="B63" s="27">
        <v>42.5</v>
      </c>
      <c r="C63" s="30">
        <f t="shared" ca="1" si="2"/>
        <v>42.44490028966996</v>
      </c>
      <c r="D63" s="30">
        <f t="shared" ca="1" si="3"/>
        <v>3.7482067710216627</v>
      </c>
      <c r="E63" s="30">
        <f t="shared" ca="1" si="0"/>
        <v>0.10968739752903817</v>
      </c>
      <c r="F63" s="30">
        <f t="shared" ca="1" si="1"/>
        <v>0.20503345576727833</v>
      </c>
      <c r="G63" s="30">
        <f t="shared" ca="1" si="4"/>
        <v>6.0698913526607896</v>
      </c>
      <c r="H63" s="30">
        <f t="shared" ca="1" si="5"/>
        <v>432.63367452333716</v>
      </c>
    </row>
    <row r="64" spans="1:8" ht="12.75">
      <c r="A64" s="27">
        <v>1</v>
      </c>
      <c r="B64" s="27">
        <v>11.5</v>
      </c>
      <c r="C64" s="30">
        <f t="shared" ca="1" si="2"/>
        <v>11.466322317524472</v>
      </c>
      <c r="D64" s="30">
        <f t="shared" ca="1" si="3"/>
        <v>2.4394142448118727</v>
      </c>
      <c r="E64" s="30">
        <f t="shared" ca="1" si="0"/>
        <v>9.1953960318369943E-2</v>
      </c>
      <c r="F64" s="30">
        <f t="shared" ca="1" si="1"/>
        <v>0.14808443539026658</v>
      </c>
      <c r="G64" s="30">
        <f t="shared" ca="1" si="4"/>
        <v>3.8242623801478826</v>
      </c>
      <c r="H64" s="30">
        <f t="shared" ca="1" si="5"/>
        <v>45.799005648264853</v>
      </c>
    </row>
    <row r="65" spans="1:8" ht="12.75">
      <c r="A65" s="27">
        <v>1</v>
      </c>
      <c r="B65" s="27">
        <v>18</v>
      </c>
      <c r="C65" s="30">
        <f t="shared" ca="1" si="2"/>
        <v>18.017651013344611</v>
      </c>
      <c r="D65" s="30">
        <f t="shared" ca="1" si="3"/>
        <v>2.891351889262928</v>
      </c>
      <c r="E65" s="30">
        <f t="shared" ca="1" si="0"/>
        <v>8.4614642062228296E-2</v>
      </c>
      <c r="F65" s="30">
        <f t="shared" ca="1" si="1"/>
        <v>-0.54829746987657135</v>
      </c>
      <c r="G65" s="30">
        <f t="shared" ca="1" si="4"/>
        <v>3.8701882049816465</v>
      </c>
      <c r="H65" s="30">
        <f t="shared" ca="1" si="5"/>
        <v>47.951409925851337</v>
      </c>
    </row>
    <row r="66" spans="1:8" ht="12.75">
      <c r="A66" s="27">
        <v>1</v>
      </c>
      <c r="B66" s="27">
        <v>10.5</v>
      </c>
      <c r="C66" s="30">
        <f t="shared" ca="1" si="2"/>
        <v>10.516941221208807</v>
      </c>
      <c r="D66" s="30">
        <f t="shared" ca="1" si="3"/>
        <v>2.3529874065909056</v>
      </c>
      <c r="E66" s="30">
        <f t="shared" ca="1" si="0"/>
        <v>-0.21552034730903447</v>
      </c>
      <c r="F66" s="30">
        <f t="shared" ca="1" si="1"/>
        <v>-0.16701585838429925</v>
      </c>
      <c r="G66" s="30">
        <f t="shared" ca="1" si="4"/>
        <v>3.0583281251152648</v>
      </c>
      <c r="H66" s="30">
        <f t="shared" ca="1" si="5"/>
        <v>21.291929945278063</v>
      </c>
    </row>
    <row r="67" spans="1:8" ht="12.75">
      <c r="A67" s="27">
        <v>1</v>
      </c>
      <c r="B67" s="27">
        <v>12.6</v>
      </c>
      <c r="C67" s="30">
        <f t="shared" ca="1" si="2"/>
        <v>12.635470192519346</v>
      </c>
      <c r="D67" s="30">
        <f t="shared" ca="1" si="3"/>
        <v>2.5365079536435458</v>
      </c>
      <c r="E67" s="30">
        <f t="shared" ca="1" si="0"/>
        <v>1.5282602092066463E-2</v>
      </c>
      <c r="F67" s="30">
        <f t="shared" ca="1" si="1"/>
        <v>0.9071432337425912</v>
      </c>
      <c r="G67" s="30">
        <f t="shared" ca="1" si="4"/>
        <v>4.6677030388613527</v>
      </c>
      <c r="H67" s="30">
        <f t="shared" ca="1" si="5"/>
        <v>106.45294311938724</v>
      </c>
    </row>
    <row r="68" spans="1:8" ht="12.75">
      <c r="A68" s="27">
        <v>1</v>
      </c>
      <c r="B68" s="27">
        <v>20</v>
      </c>
      <c r="C68" s="30">
        <f t="shared" ca="1" si="2"/>
        <v>20.028862553963112</v>
      </c>
      <c r="D68" s="30">
        <f t="shared" ca="1" si="3"/>
        <v>2.9971743609441148</v>
      </c>
      <c r="E68" s="30">
        <f t="shared" ca="1" si="0"/>
        <v>-4.0495319387541591E-2</v>
      </c>
      <c r="F68" s="30">
        <f t="shared" ca="1" si="1"/>
        <v>0.39446033418325382</v>
      </c>
      <c r="G68" s="30">
        <f t="shared" ca="1" si="4"/>
        <v>4.8633680142681541</v>
      </c>
      <c r="H68" s="30">
        <f t="shared" ca="1" si="5"/>
        <v>129.45949007758551</v>
      </c>
    </row>
    <row r="69" spans="1:8" ht="12.75">
      <c r="A69" s="27">
        <v>1</v>
      </c>
      <c r="B69" s="27">
        <v>78</v>
      </c>
      <c r="C69" s="30">
        <f t="shared" ca="1" si="2"/>
        <v>77.947224467068821</v>
      </c>
      <c r="D69" s="30">
        <f t="shared" ca="1" si="3"/>
        <v>4.3560319882895975</v>
      </c>
      <c r="E69" s="30">
        <f t="shared" ca="1" si="0"/>
        <v>5.0564695203681405E-2</v>
      </c>
      <c r="F69" s="30">
        <f t="shared" ca="1" si="1"/>
        <v>0.12178553607314722</v>
      </c>
      <c r="G69" s="30">
        <f t="shared" ca="1" si="4"/>
        <v>6.9357447315323162</v>
      </c>
      <c r="H69" s="30">
        <f t="shared" ca="1" si="5"/>
        <v>1028.3848375267512</v>
      </c>
    </row>
    <row r="70" spans="1:8" ht="12.75">
      <c r="A70" s="27">
        <v>1</v>
      </c>
      <c r="B70" s="27">
        <v>8.6</v>
      </c>
      <c r="C70" s="30">
        <f t="shared" ca="1" si="2"/>
        <v>8.6332908407649303</v>
      </c>
      <c r="D70" s="30">
        <f t="shared" ca="1" si="3"/>
        <v>2.1556257581061495</v>
      </c>
      <c r="E70" s="30">
        <f t="shared" ca="1" si="0"/>
        <v>-0.15450900991546482</v>
      </c>
      <c r="F70" s="30">
        <f t="shared" ca="1" si="1"/>
        <v>8.3873765703906006E-2</v>
      </c>
      <c r="G70" s="30">
        <f t="shared" ca="1" si="4"/>
        <v>3.0428574257894359</v>
      </c>
      <c r="H70" s="30">
        <f t="shared" ca="1" si="5"/>
        <v>20.965063842017276</v>
      </c>
    </row>
    <row r="71" spans="1:8" ht="12.75">
      <c r="A71" s="27">
        <v>1</v>
      </c>
      <c r="B71" s="27">
        <v>25.2</v>
      </c>
      <c r="C71" s="30">
        <f t="shared" ca="1" si="2"/>
        <v>25.246845491001171</v>
      </c>
      <c r="D71" s="30">
        <f t="shared" ca="1" si="3"/>
        <v>3.2287012168673765</v>
      </c>
      <c r="E71" s="30">
        <f t="shared" ca="1" si="0"/>
        <v>-7.6838846736943772E-2</v>
      </c>
      <c r="F71" s="30">
        <f t="shared" ca="1" si="1"/>
        <v>0.83094388252201601</v>
      </c>
      <c r="G71" s="30">
        <f t="shared" ca="1" si="4"/>
        <v>5.6475508922516644</v>
      </c>
      <c r="H71" s="30">
        <f t="shared" ca="1" si="5"/>
        <v>283.59605730497759</v>
      </c>
    </row>
    <row r="72" spans="1:8" ht="12.75">
      <c r="A72" s="27">
        <v>1</v>
      </c>
      <c r="B72" s="27">
        <v>13.5</v>
      </c>
      <c r="C72" s="30">
        <f t="shared" ca="1" si="2"/>
        <v>13.585631418990051</v>
      </c>
      <c r="D72" s="30">
        <f t="shared" ca="1" si="3"/>
        <v>2.6090127209288525</v>
      </c>
      <c r="E72" s="30">
        <f t="shared" ca="1" si="0"/>
        <v>5.2345981534618433E-2</v>
      </c>
      <c r="F72" s="30">
        <f t="shared" ca="1" si="1"/>
        <v>0.64455162180658088</v>
      </c>
      <c r="G72" s="30">
        <f t="shared" ca="1" si="4"/>
        <v>4.5624413640547239</v>
      </c>
      <c r="H72" s="30">
        <f t="shared" ca="1" si="5"/>
        <v>95.817118985020372</v>
      </c>
    </row>
    <row r="73" spans="1:8" ht="15.75" customHeight="1">
      <c r="A73" s="27">
        <v>1</v>
      </c>
      <c r="B73" s="27">
        <v>12</v>
      </c>
      <c r="C73" s="30">
        <f t="shared" ca="1" si="2"/>
        <v>11.933680178114384</v>
      </c>
      <c r="D73" s="30">
        <f t="shared" ca="1" si="3"/>
        <v>2.4793646695212761</v>
      </c>
      <c r="E73" s="30">
        <f t="shared" ca="1" si="0"/>
        <v>5.2988048293212348E-3</v>
      </c>
      <c r="F73" s="30">
        <f t="shared" ca="1" si="1"/>
        <v>-0.24589552817039922</v>
      </c>
      <c r="G73" s="30">
        <f t="shared" ca="1" si="4"/>
        <v>3.4098946285806435</v>
      </c>
      <c r="H73" s="30">
        <f t="shared" ca="1" si="5"/>
        <v>30.262055335668958</v>
      </c>
    </row>
    <row r="74" spans="1:8" ht="15.75" customHeight="1">
      <c r="A74" s="27">
        <v>1</v>
      </c>
      <c r="B74" s="27">
        <v>21.4</v>
      </c>
      <c r="C74" s="30">
        <f t="shared" ca="1" si="2"/>
        <v>21.393308109629082</v>
      </c>
      <c r="D74" s="30">
        <f t="shared" ca="1" si="3"/>
        <v>3.0630781679678334</v>
      </c>
      <c r="E74" s="30">
        <f t="shared" ca="1" si="0"/>
        <v>-1.7434231554556655E-2</v>
      </c>
      <c r="F74" s="30">
        <f t="shared" ca="1" si="1"/>
        <v>0.54721595665138223</v>
      </c>
      <c r="G74" s="30">
        <f t="shared" ca="1" si="4"/>
        <v>5.1485020054317898</v>
      </c>
      <c r="H74" s="30">
        <f t="shared" ca="1" si="5"/>
        <v>172.17338225147716</v>
      </c>
    </row>
    <row r="75" spans="1:8" ht="15.75" customHeight="1">
      <c r="A75" s="27">
        <v>1</v>
      </c>
      <c r="B75" s="27">
        <v>24.4</v>
      </c>
      <c r="C75" s="30">
        <f t="shared" ca="1" si="2"/>
        <v>24.358632731397986</v>
      </c>
      <c r="D75" s="30">
        <f t="shared" ca="1" si="3"/>
        <v>3.192886313655563</v>
      </c>
      <c r="E75" s="30">
        <f t="shared" ca="1" si="0"/>
        <v>4.35551360430321E-2</v>
      </c>
      <c r="F75" s="30">
        <f t="shared" ca="1" si="1"/>
        <v>5.1822570401572211E-2</v>
      </c>
      <c r="G75" s="30">
        <f t="shared" ca="1" si="4"/>
        <v>4.9294159503576331</v>
      </c>
      <c r="H75" s="30">
        <f t="shared" ca="1" si="5"/>
        <v>138.29871543226687</v>
      </c>
    </row>
    <row r="76" spans="1:8" ht="15.75" customHeight="1">
      <c r="A76" s="27">
        <v>1</v>
      </c>
      <c r="B76" s="27">
        <v>9</v>
      </c>
      <c r="C76" s="30">
        <f t="shared" ca="1" si="2"/>
        <v>8.9916881927049861</v>
      </c>
      <c r="D76" s="30">
        <f t="shared" ca="1" si="3"/>
        <v>2.1963006164719241</v>
      </c>
      <c r="E76" s="30">
        <f t="shared" ca="1" si="0"/>
        <v>0.22257215203139805</v>
      </c>
      <c r="F76" s="30">
        <f t="shared" ca="1" si="1"/>
        <v>0.20820821011229318</v>
      </c>
      <c r="G76" s="30">
        <f t="shared" ca="1" si="4"/>
        <v>3.6117420467103307</v>
      </c>
      <c r="H76" s="30">
        <f t="shared" ca="1" si="5"/>
        <v>37.030505529042173</v>
      </c>
    </row>
    <row r="77" spans="1:8" ht="15.75" customHeight="1">
      <c r="A77" s="27">
        <v>1</v>
      </c>
      <c r="B77" s="27">
        <v>14.6</v>
      </c>
      <c r="C77" s="30">
        <f t="shared" ca="1" si="2"/>
        <v>14.517736776042634</v>
      </c>
      <c r="D77" s="30">
        <f t="shared" ca="1" si="3"/>
        <v>2.6753711278291985</v>
      </c>
      <c r="E77" s="30">
        <f t="shared" ca="1" si="0"/>
        <v>4.9428132657799925E-2</v>
      </c>
      <c r="F77" s="30">
        <f t="shared" ca="1" si="1"/>
        <v>7.7936546747689281E-2</v>
      </c>
      <c r="G77" s="30">
        <f t="shared" ca="1" si="4"/>
        <v>4.1029797839808939</v>
      </c>
      <c r="H77" s="30">
        <f t="shared" ca="1" si="5"/>
        <v>60.520356770127499</v>
      </c>
    </row>
    <row r="78" spans="1:8" ht="15.75" customHeight="1">
      <c r="A78" s="27">
        <v>1</v>
      </c>
      <c r="B78" s="27">
        <v>29.5</v>
      </c>
      <c r="C78" s="30">
        <f t="shared" ca="1" si="2"/>
        <v>29.438565438360229</v>
      </c>
      <c r="D78" s="30">
        <f t="shared" ca="1" si="3"/>
        <v>3.382305564356844</v>
      </c>
      <c r="E78" s="30">
        <f t="shared" ca="1" si="0"/>
        <v>6.9161428336949479E-2</v>
      </c>
      <c r="F78" s="30">
        <f t="shared" ca="1" si="1"/>
        <v>-0.16970611390489454</v>
      </c>
      <c r="G78" s="30">
        <f t="shared" ca="1" si="4"/>
        <v>5.0476908462533263</v>
      </c>
      <c r="H78" s="30">
        <f t="shared" ca="1" si="5"/>
        <v>155.66260027875802</v>
      </c>
    </row>
    <row r="79" spans="1:8" ht="15.75" customHeight="1">
      <c r="A79" s="27">
        <v>1</v>
      </c>
      <c r="B79" s="27">
        <v>13.2</v>
      </c>
      <c r="C79" s="30">
        <f t="shared" ca="1" si="2"/>
        <v>13.09509025580099</v>
      </c>
      <c r="D79" s="30">
        <f t="shared" ca="1" si="3"/>
        <v>2.5722373703224055</v>
      </c>
      <c r="E79" s="30">
        <f t="shared" ca="1" si="0"/>
        <v>-3.0243022405831321E-2</v>
      </c>
      <c r="F79" s="30">
        <f t="shared" ca="1" si="1"/>
        <v>0.8828181481761489</v>
      </c>
      <c r="G79" s="30">
        <f t="shared" ca="1" si="4"/>
        <v>4.6571181414189047</v>
      </c>
      <c r="H79" s="30">
        <f t="shared" ca="1" si="5"/>
        <v>105.33209214532356</v>
      </c>
    </row>
    <row r="80" spans="1:8" ht="15.75" customHeight="1">
      <c r="A80" s="27">
        <v>1</v>
      </c>
      <c r="B80" s="27">
        <v>23.5</v>
      </c>
      <c r="C80" s="30">
        <f t="shared" ca="1" si="2"/>
        <v>23.511625772640052</v>
      </c>
      <c r="D80" s="30">
        <f t="shared" ca="1" si="3"/>
        <v>3.157495012548984</v>
      </c>
      <c r="E80" s="30">
        <f t="shared" ca="1" si="0"/>
        <v>3.0628652614554167E-2</v>
      </c>
      <c r="F80" s="30">
        <f t="shared" ca="1" si="1"/>
        <v>-6.0505545584046437E-2</v>
      </c>
      <c r="G80" s="30">
        <f t="shared" ca="1" si="4"/>
        <v>4.74545638414601</v>
      </c>
      <c r="H80" s="30">
        <f t="shared" ca="1" si="5"/>
        <v>115.06030522131668</v>
      </c>
    </row>
    <row r="81" spans="1:8" ht="15.75" customHeight="1">
      <c r="A81" s="27">
        <v>1</v>
      </c>
      <c r="B81" s="27">
        <v>11</v>
      </c>
      <c r="C81" s="30">
        <f t="shared" ca="1" si="2"/>
        <v>11.022928738250938</v>
      </c>
      <c r="D81" s="30">
        <f t="shared" ca="1" si="3"/>
        <v>2.3999775341368155</v>
      </c>
      <c r="E81" s="30">
        <f t="shared" ca="1" si="0"/>
        <v>-2.3000954899534333E-2</v>
      </c>
      <c r="F81" s="30">
        <f t="shared" ca="1" si="1"/>
        <v>-0.68304614017600085</v>
      </c>
      <c r="G81" s="30">
        <f t="shared" ca="1" si="4"/>
        <v>2.8127616398985662</v>
      </c>
      <c r="H81" s="30">
        <f t="shared" ca="1" si="5"/>
        <v>16.655852229055785</v>
      </c>
    </row>
    <row r="82" spans="1:8" ht="15.75" customHeight="1">
      <c r="A82" s="27">
        <v>1</v>
      </c>
      <c r="B82" s="27">
        <v>17.399999999999999</v>
      </c>
      <c r="C82" s="30">
        <f t="shared" ca="1" si="2"/>
        <v>17.297940314869333</v>
      </c>
      <c r="D82" s="30">
        <f t="shared" ca="1" si="3"/>
        <v>2.8505874374719236</v>
      </c>
      <c r="E82" s="30">
        <f t="shared" ca="1" si="0"/>
        <v>3.4849868417318429E-2</v>
      </c>
      <c r="F82" s="30">
        <f t="shared" ca="1" si="1"/>
        <v>1.2513110444834235</v>
      </c>
      <c r="G82" s="30">
        <f t="shared" ca="1" si="4"/>
        <v>5.5524143189329207</v>
      </c>
      <c r="H82" s="30">
        <f t="shared" ca="1" si="5"/>
        <v>257.85935972158103</v>
      </c>
    </row>
    <row r="83" spans="1:8" ht="15.75" customHeight="1">
      <c r="A83" s="27">
        <v>1</v>
      </c>
      <c r="B83" s="27">
        <v>23.8</v>
      </c>
      <c r="C83" s="30">
        <f t="shared" ca="1" si="2"/>
        <v>23.785154415530748</v>
      </c>
      <c r="D83" s="30">
        <f t="shared" ca="1" si="3"/>
        <v>3.1690616220023657</v>
      </c>
      <c r="E83" s="30">
        <f t="shared" ca="1" si="0"/>
        <v>-7.4403929540542937E-2</v>
      </c>
      <c r="F83" s="30">
        <f t="shared" ca="1" si="1"/>
        <v>-0.78585497344769495</v>
      </c>
      <c r="G83" s="30">
        <f t="shared" ca="1" si="4"/>
        <v>3.9342603718919666</v>
      </c>
      <c r="H83" s="30">
        <f t="shared" ca="1" si="5"/>
        <v>51.124322983152865</v>
      </c>
    </row>
    <row r="84" spans="1:8" ht="15.75" customHeight="1">
      <c r="A84" s="27">
        <v>1</v>
      </c>
      <c r="B84" s="27">
        <v>10</v>
      </c>
      <c r="C84" s="30">
        <f t="shared" ca="1" si="2"/>
        <v>9.960829435100532</v>
      </c>
      <c r="D84" s="30">
        <f t="shared" ca="1" si="3"/>
        <v>2.2986603447457212</v>
      </c>
      <c r="E84" s="30">
        <f t="shared" ca="1" si="0"/>
        <v>-5.001311394568541E-2</v>
      </c>
      <c r="F84" s="30">
        <f t="shared" ca="1" si="1"/>
        <v>-0.35710907381476953</v>
      </c>
      <c r="G84" s="30">
        <f t="shared" ca="1" si="4"/>
        <v>2.9436276724830632</v>
      </c>
      <c r="H84" s="30">
        <f t="shared" ca="1" si="5"/>
        <v>18.984591424401199</v>
      </c>
    </row>
    <row r="85" spans="1:8" ht="15.75" customHeight="1">
      <c r="A85" s="27">
        <v>1</v>
      </c>
      <c r="B85" s="27">
        <v>8.1999999999999993</v>
      </c>
      <c r="C85" s="30">
        <f t="shared" ca="1" si="2"/>
        <v>8.1836720719458231</v>
      </c>
      <c r="D85" s="30">
        <f t="shared" ca="1" si="3"/>
        <v>2.1021409584361908</v>
      </c>
      <c r="E85" s="30">
        <f t="shared" ca="1" si="0"/>
        <v>9.5523395783914902E-2</v>
      </c>
      <c r="F85" s="30">
        <f t="shared" ca="1" si="1"/>
        <v>-5.3734008950758173E-2</v>
      </c>
      <c r="G85" s="30">
        <f t="shared" ca="1" si="4"/>
        <v>3.0665646802296038</v>
      </c>
      <c r="H85" s="30">
        <f t="shared" ca="1" si="5"/>
        <v>21.468026317959811</v>
      </c>
    </row>
    <row r="86" spans="1:8" ht="15.75" customHeight="1">
      <c r="A86" s="27">
        <v>1</v>
      </c>
      <c r="B86" s="27">
        <v>7.7</v>
      </c>
      <c r="C86" s="30">
        <f t="shared" ca="1" si="2"/>
        <v>7.5969520795987693</v>
      </c>
      <c r="D86" s="30">
        <f t="shared" ca="1" si="3"/>
        <v>2.0277471246953156</v>
      </c>
      <c r="E86" s="30">
        <f t="shared" ca="1" si="0"/>
        <v>1.7283609657752455E-2</v>
      </c>
      <c r="F86" s="30">
        <f t="shared" ca="1" si="1"/>
        <v>0.63771877727948556</v>
      </c>
      <c r="G86" s="30">
        <f t="shared" ca="1" si="4"/>
        <v>3.556377652554346</v>
      </c>
      <c r="H86" s="30">
        <f t="shared" ca="1" si="5"/>
        <v>35.036054244651737</v>
      </c>
    </row>
    <row r="87" spans="1:8" ht="15.75" customHeight="1">
      <c r="A87" s="27">
        <v>1</v>
      </c>
      <c r="B87" s="27">
        <v>28</v>
      </c>
      <c r="C87" s="30">
        <f t="shared" ca="1" si="2"/>
        <v>28.051532952636268</v>
      </c>
      <c r="D87" s="30">
        <f t="shared" ca="1" si="3"/>
        <v>3.3340432811932796</v>
      </c>
      <c r="E87" s="30">
        <f t="shared" ca="1" si="0"/>
        <v>-9.6579722984059299E-2</v>
      </c>
      <c r="F87" s="30">
        <f t="shared" ca="1" si="1"/>
        <v>0.17801961886690837</v>
      </c>
      <c r="G87" s="30">
        <f t="shared" ca="1" si="4"/>
        <v>5.1496208481293904</v>
      </c>
      <c r="H87" s="30">
        <f t="shared" ca="1" si="5"/>
        <v>172.36612498722519</v>
      </c>
    </row>
    <row r="88" spans="1:8" ht="15.75" customHeight="1">
      <c r="A88" s="27">
        <v>1</v>
      </c>
      <c r="B88" s="27">
        <v>10</v>
      </c>
      <c r="C88" s="30">
        <f t="shared" ca="1" si="2"/>
        <v>10.002500558845764</v>
      </c>
      <c r="D88" s="30">
        <f t="shared" ca="1" si="3"/>
        <v>2.30283511761986</v>
      </c>
      <c r="E88" s="30">
        <f t="shared" ref="E88:E119" ca="1" si="6">NORMINV(RAND(),0,SQRT($A$15*(1/A$16+((D88-$A$17)^2/($A$18)))))</f>
        <v>5.3399924955561812E-2</v>
      </c>
      <c r="F88" s="30">
        <f t="shared" ref="F88:F123" ca="1" si="7">NORMINV(RAND(),0,SQRT($A$15*(1+1/A$16+((D88-$A$17)^2/($A$18)))))</f>
        <v>-0.11172317573017639</v>
      </c>
      <c r="G88" s="30">
        <f t="shared" ca="1" si="4"/>
        <v>3.2993514722261521</v>
      </c>
      <c r="H88" s="30">
        <f t="shared" ca="1" si="5"/>
        <v>27.095061321692171</v>
      </c>
    </row>
    <row r="89" spans="1:8" ht="15.75" customHeight="1">
      <c r="A89" s="27">
        <v>1</v>
      </c>
      <c r="B89" s="27">
        <v>10.199999999999999</v>
      </c>
      <c r="C89" s="30">
        <f t="shared" ca="1" si="2"/>
        <v>10.082269436399217</v>
      </c>
      <c r="D89" s="30">
        <f t="shared" ca="1" si="3"/>
        <v>2.3107783798023758</v>
      </c>
      <c r="E89" s="30">
        <f t="shared" ca="1" si="6"/>
        <v>-7.1072179064075952E-2</v>
      </c>
      <c r="F89" s="30">
        <f t="shared" ca="1" si="7"/>
        <v>0.28543775950816735</v>
      </c>
      <c r="G89" s="30">
        <f t="shared" ca="1" si="4"/>
        <v>3.5852161101574844</v>
      </c>
      <c r="H89" s="30">
        <f t="shared" ca="1" si="5"/>
        <v>36.061150057645158</v>
      </c>
    </row>
    <row r="90" spans="1:8" ht="15.75" customHeight="1">
      <c r="A90" s="27">
        <v>1</v>
      </c>
      <c r="B90" s="27">
        <v>8.5</v>
      </c>
      <c r="C90" s="30">
        <f t="shared" ca="1" si="2"/>
        <v>8.4217941996321581</v>
      </c>
      <c r="D90" s="30">
        <f t="shared" ca="1" si="3"/>
        <v>2.130822893396545</v>
      </c>
      <c r="E90" s="30">
        <f t="shared" ca="1" si="6"/>
        <v>4.3421695706118535E-2</v>
      </c>
      <c r="F90" s="30">
        <f t="shared" ca="1" si="7"/>
        <v>0.41913385706679673</v>
      </c>
      <c r="G90" s="30">
        <f t="shared" ca="1" si="4"/>
        <v>3.5349067189654999</v>
      </c>
      <c r="H90" s="30">
        <f t="shared" ca="1" si="5"/>
        <v>34.291815788979953</v>
      </c>
    </row>
    <row r="91" spans="1:8" ht="15.75" customHeight="1">
      <c r="A91" s="27">
        <v>1</v>
      </c>
      <c r="B91" s="27">
        <v>16</v>
      </c>
      <c r="C91" s="30">
        <f t="shared" ca="1" si="2"/>
        <v>15.951986369385784</v>
      </c>
      <c r="D91" s="30">
        <f t="shared" ca="1" si="3"/>
        <v>2.7695833587422984</v>
      </c>
      <c r="E91" s="30">
        <f t="shared" ca="1" si="6"/>
        <v>3.5019024766661237E-2</v>
      </c>
      <c r="F91" s="30">
        <f t="shared" ca="1" si="7"/>
        <v>-0.29223326426557328</v>
      </c>
      <c r="G91" s="30">
        <f t="shared" ca="1" si="4"/>
        <v>3.8746744609812875</v>
      </c>
      <c r="H91" s="30">
        <f t="shared" ca="1" si="5"/>
        <v>48.167015495597639</v>
      </c>
    </row>
    <row r="92" spans="1:8" ht="15.75" customHeight="1">
      <c r="A92" s="27">
        <v>1</v>
      </c>
      <c r="B92" s="27">
        <v>27</v>
      </c>
      <c r="C92" s="30">
        <f t="shared" ca="1" si="2"/>
        <v>27.038825909639606</v>
      </c>
      <c r="D92" s="30">
        <f t="shared" ca="1" si="3"/>
        <v>3.2972738297305724</v>
      </c>
      <c r="E92" s="30">
        <f t="shared" ca="1" si="6"/>
        <v>-6.1794271268485669E-2</v>
      </c>
      <c r="F92" s="30">
        <f t="shared" ca="1" si="7"/>
        <v>-0.61382134495082008</v>
      </c>
      <c r="G92" s="30">
        <f t="shared" ca="1" si="4"/>
        <v>4.3315743761079837</v>
      </c>
      <c r="H92" s="30">
        <f t="shared" ca="1" si="5"/>
        <v>76.063945608950206</v>
      </c>
    </row>
    <row r="93" spans="1:8" ht="15.75" customHeight="1">
      <c r="A93" s="27">
        <v>1</v>
      </c>
      <c r="B93" s="27">
        <v>22.6</v>
      </c>
      <c r="C93" s="30">
        <f t="shared" ca="1" si="2"/>
        <v>22.625574304629968</v>
      </c>
      <c r="D93" s="30">
        <f t="shared" ca="1" si="3"/>
        <v>3.1190808728938846</v>
      </c>
      <c r="E93" s="30">
        <f t="shared" ca="1" si="6"/>
        <v>2.0392650630289662E-2</v>
      </c>
      <c r="F93" s="30">
        <f t="shared" ca="1" si="7"/>
        <v>0.50564676639475525</v>
      </c>
      <c r="G93" s="30">
        <f t="shared" ca="1" si="4"/>
        <v>5.237653624129047</v>
      </c>
      <c r="H93" s="30">
        <f t="shared" ca="1" si="5"/>
        <v>188.2279303835569</v>
      </c>
    </row>
    <row r="94" spans="1:8" ht="15.75" customHeight="1">
      <c r="A94" s="27">
        <v>1</v>
      </c>
      <c r="B94" s="27">
        <v>11.4</v>
      </c>
      <c r="C94" s="30">
        <f t="shared" ca="1" si="2"/>
        <v>11.33740667126553</v>
      </c>
      <c r="D94" s="30">
        <f t="shared" ca="1" si="3"/>
        <v>2.4281075835454571</v>
      </c>
      <c r="E94" s="30">
        <f t="shared" ca="1" si="6"/>
        <v>5.4051222766459364E-2</v>
      </c>
      <c r="F94" s="30">
        <f t="shared" ca="1" si="7"/>
        <v>-0.37312524747580339</v>
      </c>
      <c r="G94" s="30">
        <f t="shared" ca="1" si="4"/>
        <v>3.2463951484208473</v>
      </c>
      <c r="H94" s="30">
        <f t="shared" ca="1" si="5"/>
        <v>25.697536940591579</v>
      </c>
    </row>
    <row r="95" spans="1:8" ht="15.75" customHeight="1">
      <c r="A95" s="27">
        <v>1</v>
      </c>
      <c r="B95" s="27">
        <v>35.799999999999997</v>
      </c>
      <c r="C95" s="30">
        <f t="shared" ca="1" si="2"/>
        <v>35.69910676670478</v>
      </c>
      <c r="D95" s="30">
        <f t="shared" ca="1" si="3"/>
        <v>3.5751256679320922</v>
      </c>
      <c r="E95" s="30">
        <f t="shared" ca="1" si="6"/>
        <v>-3.8428586125922669E-2</v>
      </c>
      <c r="F95" s="30">
        <f t="shared" ca="1" si="7"/>
        <v>-0.35393270009333444</v>
      </c>
      <c r="G95" s="30">
        <f t="shared" ca="1" si="4"/>
        <v>5.0757126642064216</v>
      </c>
      <c r="H95" s="30">
        <f t="shared" ca="1" si="5"/>
        <v>160.0862390684452</v>
      </c>
    </row>
    <row r="96" spans="1:8" ht="15.75" customHeight="1">
      <c r="A96" s="27">
        <v>1</v>
      </c>
      <c r="B96" s="27">
        <v>11.5</v>
      </c>
      <c r="C96" s="30">
        <f t="shared" ca="1" si="2"/>
        <v>11.451087604927544</v>
      </c>
      <c r="D96" s="30">
        <f t="shared" ca="1" si="3"/>
        <v>2.4380847128191543</v>
      </c>
      <c r="E96" s="30">
        <f t="shared" ca="1" si="6"/>
        <v>-0.10154764615914418</v>
      </c>
      <c r="F96" s="30">
        <f t="shared" ca="1" si="7"/>
        <v>0.39522045332553218</v>
      </c>
      <c r="G96" s="30">
        <f t="shared" ca="1" si="4"/>
        <v>3.8756914437080323</v>
      </c>
      <c r="H96" s="30">
        <f t="shared" ca="1" si="5"/>
        <v>48.216025435262495</v>
      </c>
    </row>
    <row r="97" spans="1:8" ht="15.75" customHeight="1">
      <c r="A97" s="27">
        <v>1</v>
      </c>
      <c r="B97" s="27">
        <v>8.5</v>
      </c>
      <c r="C97" s="30">
        <f t="shared" ca="1" si="2"/>
        <v>8.5838652815276824</v>
      </c>
      <c r="D97" s="30">
        <f t="shared" ca="1" si="3"/>
        <v>2.1498843110682069</v>
      </c>
      <c r="E97" s="30">
        <f t="shared" ca="1" si="6"/>
        <v>-0.14352452754012893</v>
      </c>
      <c r="F97" s="30">
        <f t="shared" ca="1" si="7"/>
        <v>-0.21073602647861969</v>
      </c>
      <c r="G97" s="30">
        <f t="shared" ca="1" si="4"/>
        <v>2.7497085481225287</v>
      </c>
      <c r="H97" s="30">
        <f t="shared" ca="1" si="5"/>
        <v>15.638073474067795</v>
      </c>
    </row>
    <row r="98" spans="1:8" ht="15.75" customHeight="1">
      <c r="A98" s="27">
        <v>1</v>
      </c>
      <c r="B98" s="27">
        <v>21</v>
      </c>
      <c r="C98" s="30">
        <f t="shared" ca="1" si="2"/>
        <v>20.93006506103481</v>
      </c>
      <c r="D98" s="30">
        <f t="shared" ca="1" si="3"/>
        <v>3.041186644959279</v>
      </c>
      <c r="E98" s="30">
        <f t="shared" ca="1" si="6"/>
        <v>-0.11579045321543345</v>
      </c>
      <c r="F98" s="30">
        <f t="shared" ca="1" si="7"/>
        <v>-0.280608417231065</v>
      </c>
      <c r="G98" s="30">
        <f t="shared" ca="1" si="4"/>
        <v>4.1860090650132564</v>
      </c>
      <c r="H98" s="30">
        <f t="shared" ca="1" si="5"/>
        <v>65.759823386325394</v>
      </c>
    </row>
    <row r="99" spans="1:8" ht="15.75" customHeight="1">
      <c r="A99" s="27">
        <v>1</v>
      </c>
      <c r="B99" s="27">
        <v>27.9</v>
      </c>
      <c r="C99" s="30">
        <f t="shared" ca="1" si="2"/>
        <v>27.879736482313692</v>
      </c>
      <c r="D99" s="30">
        <f t="shared" ca="1" si="3"/>
        <v>3.3279001339937695</v>
      </c>
      <c r="E99" s="30">
        <f t="shared" ca="1" si="6"/>
        <v>-3.9396546192565409E-3</v>
      </c>
      <c r="F99" s="30">
        <f t="shared" ca="1" si="7"/>
        <v>0.20927332264837001</v>
      </c>
      <c r="G99" s="30">
        <f t="shared" ca="1" si="4"/>
        <v>5.2633247362899391</v>
      </c>
      <c r="H99" s="30">
        <f t="shared" ca="1" si="5"/>
        <v>193.1225065092973</v>
      </c>
    </row>
    <row r="100" spans="1:8" ht="15.75" customHeight="1">
      <c r="A100" s="27">
        <v>1</v>
      </c>
      <c r="B100" s="27">
        <v>11.5</v>
      </c>
      <c r="C100" s="30">
        <f t="shared" ca="1" si="2"/>
        <v>11.529662417974246</v>
      </c>
      <c r="D100" s="30">
        <f t="shared" ca="1" si="3"/>
        <v>2.4449230552724845</v>
      </c>
      <c r="E100" s="30">
        <f t="shared" ca="1" si="6"/>
        <v>0.26402761012747922</v>
      </c>
      <c r="F100" s="30">
        <f t="shared" ca="1" si="7"/>
        <v>-6.0217238920880774E-2</v>
      </c>
      <c r="G100" s="30">
        <f t="shared" ca="1" si="4"/>
        <v>3.7971720399092801</v>
      </c>
      <c r="H100" s="30">
        <f t="shared" ca="1" si="5"/>
        <v>44.574949904863537</v>
      </c>
    </row>
    <row r="101" spans="1:8" ht="15.75" customHeight="1">
      <c r="A101" s="27">
        <v>1</v>
      </c>
      <c r="B101" s="27">
        <v>8.3000000000000007</v>
      </c>
      <c r="C101" s="30">
        <f t="shared" ca="1" si="2"/>
        <v>8.2758815071373117</v>
      </c>
      <c r="D101" s="30">
        <f t="shared" ca="1" si="3"/>
        <v>2.1133454421318509</v>
      </c>
      <c r="E101" s="30">
        <f t="shared" ca="1" si="6"/>
        <v>-0.22365882341643256</v>
      </c>
      <c r="F101" s="30">
        <f t="shared" ca="1" si="7"/>
        <v>0.4083553417398883</v>
      </c>
      <c r="G101" s="30">
        <f t="shared" ca="1" si="4"/>
        <v>3.228057137005242</v>
      </c>
      <c r="H101" s="30">
        <f t="shared" ca="1" si="5"/>
        <v>25.230589741800305</v>
      </c>
    </row>
    <row r="102" spans="1:8" ht="15.75" customHeight="1">
      <c r="A102" s="27">
        <v>1</v>
      </c>
      <c r="B102" s="27">
        <v>18</v>
      </c>
      <c r="C102" s="30">
        <f t="shared" ca="1" si="2"/>
        <v>18.002098436657175</v>
      </c>
      <c r="D102" s="30">
        <f t="shared" ca="1" si="3"/>
        <v>2.8904883309155536</v>
      </c>
      <c r="E102" s="30">
        <f t="shared" ca="1" si="6"/>
        <v>2.5487157543549119E-2</v>
      </c>
      <c r="F102" s="30">
        <f t="shared" ca="1" si="7"/>
        <v>-0.56935259754623058</v>
      </c>
      <c r="G102" s="30">
        <f t="shared" ca="1" si="4"/>
        <v>3.7885731740201836</v>
      </c>
      <c r="H102" s="30">
        <f t="shared" ca="1" si="5"/>
        <v>44.19329912218452</v>
      </c>
    </row>
    <row r="103" spans="1:8" ht="15.75" customHeight="1">
      <c r="A103" s="27">
        <v>1</v>
      </c>
      <c r="B103" s="27">
        <v>8.6999999999999993</v>
      </c>
      <c r="C103" s="30">
        <f t="shared" ca="1" si="2"/>
        <v>8.6622174935746621</v>
      </c>
      <c r="D103" s="30">
        <f t="shared" ca="1" si="3"/>
        <v>2.1589707514098664</v>
      </c>
      <c r="E103" s="30">
        <f t="shared" ca="1" si="6"/>
        <v>7.7911081442926244E-2</v>
      </c>
      <c r="F103" s="30">
        <f t="shared" ca="1" si="7"/>
        <v>0.7685311078180368</v>
      </c>
      <c r="G103" s="30">
        <f t="shared" ca="1" si="4"/>
        <v>3.9654833334545643</v>
      </c>
      <c r="H103" s="30">
        <f t="shared" ca="1" si="5"/>
        <v>52.745757018592656</v>
      </c>
    </row>
    <row r="104" spans="1:8" ht="15.75" customHeight="1">
      <c r="A104" s="27">
        <v>1</v>
      </c>
      <c r="B104" s="27">
        <v>10.199999999999999</v>
      </c>
      <c r="C104" s="30">
        <f t="shared" ca="1" si="2"/>
        <v>10.23456874230919</v>
      </c>
      <c r="D104" s="30">
        <f t="shared" ca="1" si="3"/>
        <v>2.3257710826426408</v>
      </c>
      <c r="E104" s="30">
        <f t="shared" ca="1" si="6"/>
        <v>0.13610528039704264</v>
      </c>
      <c r="F104" s="30">
        <f t="shared" ca="1" si="7"/>
        <v>-1.1348922776953652</v>
      </c>
      <c r="G104" s="30">
        <f t="shared" ca="1" si="4"/>
        <v>2.3969325283243315</v>
      </c>
      <c r="H104" s="30">
        <f t="shared" ca="1" si="5"/>
        <v>10.989414906973069</v>
      </c>
    </row>
    <row r="105" spans="1:8" ht="15.75" customHeight="1">
      <c r="A105" s="27">
        <v>1</v>
      </c>
      <c r="B105" s="27">
        <v>7.8</v>
      </c>
      <c r="C105" s="30">
        <f t="shared" ca="1" si="2"/>
        <v>7.8307397723070835</v>
      </c>
      <c r="D105" s="30">
        <f t="shared" ca="1" si="3"/>
        <v>2.0580569847616808</v>
      </c>
      <c r="E105" s="30">
        <f t="shared" ca="1" si="6"/>
        <v>-4.0941054457428155E-2</v>
      </c>
      <c r="F105" s="30">
        <f t="shared" ca="1" si="7"/>
        <v>0.61164282577161144</v>
      </c>
      <c r="G105" s="30">
        <f t="shared" ca="1" si="4"/>
        <v>3.5223532142177736</v>
      </c>
      <c r="H105" s="30">
        <f t="shared" ca="1" si="5"/>
        <v>33.864024077283808</v>
      </c>
    </row>
    <row r="106" spans="1:8" ht="15.75" customHeight="1">
      <c r="A106" s="27">
        <v>1</v>
      </c>
      <c r="B106" s="27">
        <v>10</v>
      </c>
      <c r="C106" s="30">
        <f t="shared" ca="1" si="2"/>
        <v>10.006398354104284</v>
      </c>
      <c r="D106" s="30">
        <f t="shared" ca="1" si="3"/>
        <v>2.30322472379707</v>
      </c>
      <c r="E106" s="30">
        <f t="shared" ca="1" si="6"/>
        <v>7.9857020827481418E-2</v>
      </c>
      <c r="F106" s="30">
        <f t="shared" ca="1" si="7"/>
        <v>0.21433123877387525</v>
      </c>
      <c r="G106" s="30">
        <f t="shared" ca="1" si="4"/>
        <v>3.652509237952509</v>
      </c>
      <c r="H106" s="30">
        <f t="shared" ca="1" si="5"/>
        <v>38.571329366206271</v>
      </c>
    </row>
    <row r="107" spans="1:8" ht="15.75" customHeight="1">
      <c r="A107" s="27">
        <v>1</v>
      </c>
      <c r="B107" s="27">
        <v>9.6999999999999993</v>
      </c>
      <c r="C107" s="30">
        <f t="shared" ca="1" si="2"/>
        <v>9.730991420333293</v>
      </c>
      <c r="D107" s="30">
        <f t="shared" ca="1" si="3"/>
        <v>2.2753157841554938</v>
      </c>
      <c r="E107" s="30">
        <f t="shared" ca="1" si="6"/>
        <v>0.11671700524076925</v>
      </c>
      <c r="F107" s="30">
        <f t="shared" ca="1" si="7"/>
        <v>-0.24016060627860503</v>
      </c>
      <c r="G107" s="30">
        <f t="shared" ca="1" si="4"/>
        <v>3.1885837027722479</v>
      </c>
      <c r="H107" s="30">
        <f t="shared" ca="1" si="5"/>
        <v>24.254052159196196</v>
      </c>
    </row>
    <row r="108" spans="1:8" ht="15.75" customHeight="1">
      <c r="A108" s="27">
        <v>1</v>
      </c>
      <c r="B108" s="27">
        <v>8.1999999999999993</v>
      </c>
      <c r="C108" s="30">
        <f t="shared" ca="1" si="2"/>
        <v>8.1058621496446612</v>
      </c>
      <c r="D108" s="30">
        <f t="shared" ca="1" si="3"/>
        <v>2.0925875220961374</v>
      </c>
      <c r="E108" s="30">
        <f t="shared" ca="1" si="6"/>
        <v>-4.7721686777494901E-2</v>
      </c>
      <c r="F108" s="30">
        <f t="shared" ca="1" si="7"/>
        <v>0.74574653517987277</v>
      </c>
      <c r="G108" s="30">
        <f t="shared" ca="1" si="4"/>
        <v>3.7069534748041248</v>
      </c>
      <c r="H108" s="30">
        <f t="shared" ca="1" si="5"/>
        <v>40.729533772215547</v>
      </c>
    </row>
    <row r="109" spans="1:8" ht="15.75" customHeight="1">
      <c r="A109" s="27">
        <v>1</v>
      </c>
      <c r="B109" s="27">
        <v>23</v>
      </c>
      <c r="C109" s="30">
        <f t="shared" ca="1" si="2"/>
        <v>22.985693388388114</v>
      </c>
      <c r="D109" s="30">
        <f t="shared" ca="1" si="3"/>
        <v>3.1348719957985263</v>
      </c>
      <c r="E109" s="30">
        <f t="shared" ca="1" si="6"/>
        <v>-5.059472138119555E-2</v>
      </c>
      <c r="F109" s="30">
        <f t="shared" ca="1" si="7"/>
        <v>-0.15749001362429513</v>
      </c>
      <c r="G109" s="30">
        <f t="shared" ca="1" si="4"/>
        <v>4.5297228393053572</v>
      </c>
      <c r="H109" s="30">
        <f t="shared" ca="1" si="5"/>
        <v>92.732855617324944</v>
      </c>
    </row>
    <row r="110" spans="1:8" ht="15.75" customHeight="1">
      <c r="A110" s="27">
        <v>1</v>
      </c>
      <c r="B110" s="27">
        <v>8.6999999999999993</v>
      </c>
      <c r="C110" s="30">
        <f t="shared" ca="1" si="2"/>
        <v>8.740995576620465</v>
      </c>
      <c r="D110" s="30">
        <f t="shared" ca="1" si="3"/>
        <v>2.1680240935486248</v>
      </c>
      <c r="E110" s="30">
        <f t="shared" ca="1" si="6"/>
        <v>2.271108948231431E-2</v>
      </c>
      <c r="F110" s="30">
        <f t="shared" ca="1" si="7"/>
        <v>-0.50399357709855075</v>
      </c>
      <c r="G110" s="30">
        <f t="shared" ca="1" si="4"/>
        <v>2.6527757973166093</v>
      </c>
      <c r="H110" s="30">
        <f t="shared" ca="1" si="5"/>
        <v>14.193381967148468</v>
      </c>
    </row>
    <row r="111" spans="1:8" ht="15.75" customHeight="1">
      <c r="A111" s="27">
        <v>1</v>
      </c>
      <c r="B111" s="27">
        <v>13.8</v>
      </c>
      <c r="C111" s="30">
        <f t="shared" ca="1" si="2"/>
        <v>13.794617352984996</v>
      </c>
      <c r="D111" s="30">
        <f t="shared" ca="1" si="3"/>
        <v>2.6242784691899415</v>
      </c>
      <c r="E111" s="30">
        <f t="shared" ca="1" si="6"/>
        <v>-5.6246070412177628E-2</v>
      </c>
      <c r="F111" s="30">
        <f t="shared" ca="1" si="7"/>
        <v>0.68306786576263623</v>
      </c>
      <c r="G111" s="30">
        <f t="shared" ca="1" si="4"/>
        <v>4.5176874633345827</v>
      </c>
      <c r="H111" s="30">
        <f t="shared" ca="1" si="5"/>
        <v>91.623470161853461</v>
      </c>
    </row>
    <row r="112" spans="1:8" ht="15.75" customHeight="1">
      <c r="A112" s="27">
        <v>1</v>
      </c>
      <c r="B112" s="27">
        <v>18.899999999999999</v>
      </c>
      <c r="C112" s="30">
        <f t="shared" ca="1" si="2"/>
        <v>18.949070224134203</v>
      </c>
      <c r="D112" s="30">
        <f t="shared" ca="1" si="3"/>
        <v>2.9417548656352364</v>
      </c>
      <c r="E112" s="30">
        <f t="shared" ca="1" si="6"/>
        <v>2.2948117209335313E-2</v>
      </c>
      <c r="F112" s="30">
        <f t="shared" ca="1" si="7"/>
        <v>-0.76825590880937011</v>
      </c>
      <c r="G112" s="30">
        <f t="shared" ca="1" si="4"/>
        <v>3.6721686742237569</v>
      </c>
      <c r="H112" s="30">
        <f t="shared" ca="1" si="5"/>
        <v>39.337122827297954</v>
      </c>
    </row>
    <row r="113" spans="1:10" ht="15.75" customHeight="1">
      <c r="A113" s="27">
        <v>1</v>
      </c>
      <c r="B113" s="27">
        <v>35.299999999999997</v>
      </c>
      <c r="C113" s="30">
        <f t="shared" ca="1" si="2"/>
        <v>35.201069548440081</v>
      </c>
      <c r="D113" s="30">
        <f t="shared" ca="1" si="3"/>
        <v>3.5610764670413055</v>
      </c>
      <c r="E113" s="30">
        <f t="shared" ca="1" si="6"/>
        <v>3.0163624018525483E-2</v>
      </c>
      <c r="F113" s="30">
        <f t="shared" ca="1" si="7"/>
        <v>5.6364785147969909E-3</v>
      </c>
      <c r="G113" s="30">
        <f t="shared" ca="1" si="4"/>
        <v>5.4805700814734175</v>
      </c>
      <c r="H113" s="30">
        <f t="shared" ca="1" si="5"/>
        <v>239.98347852023358</v>
      </c>
    </row>
    <row r="114" spans="1:10" ht="15.75" customHeight="1">
      <c r="A114" s="27">
        <v>1</v>
      </c>
      <c r="B114" s="27">
        <v>79.099999999999994</v>
      </c>
      <c r="C114" s="30">
        <f t="shared" ca="1" si="2"/>
        <v>79.084587870010481</v>
      </c>
      <c r="D114" s="30">
        <f t="shared" ca="1" si="3"/>
        <v>4.3705180121735809</v>
      </c>
      <c r="E114" s="30">
        <f t="shared" ca="1" si="6"/>
        <v>-0.10295971191701182</v>
      </c>
      <c r="F114" s="30">
        <f t="shared" ca="1" si="7"/>
        <v>1.0201486601251684</v>
      </c>
      <c r="G114" s="30">
        <f t="shared" ca="1" si="4"/>
        <v>7.7046119957209624</v>
      </c>
      <c r="H114" s="30">
        <f t="shared" ca="1" si="5"/>
        <v>2218.5564058621367</v>
      </c>
    </row>
    <row r="115" spans="1:10" ht="15.75" customHeight="1">
      <c r="A115" s="27">
        <v>1</v>
      </c>
      <c r="B115" s="27">
        <v>18</v>
      </c>
      <c r="C115" s="30">
        <f t="shared" ca="1" si="2"/>
        <v>18.069827106355966</v>
      </c>
      <c r="D115" s="30">
        <f t="shared" ca="1" si="3"/>
        <v>2.8942435365647814</v>
      </c>
      <c r="E115" s="30">
        <f t="shared" ca="1" si="6"/>
        <v>-7.2500375671207901E-2</v>
      </c>
      <c r="F115" s="30">
        <f t="shared" ca="1" si="7"/>
        <v>8.1156957451650413E-2</v>
      </c>
      <c r="G115" s="30">
        <f t="shared" ca="1" si="4"/>
        <v>4.3473241056219081</v>
      </c>
      <c r="H115" s="30">
        <f t="shared" ca="1" si="5"/>
        <v>77.271415883448682</v>
      </c>
    </row>
    <row r="116" spans="1:10" ht="15.75" customHeight="1">
      <c r="A116" s="27">
        <v>1</v>
      </c>
      <c r="B116" s="27">
        <v>15.3</v>
      </c>
      <c r="C116" s="30">
        <f t="shared" ca="1" si="2"/>
        <v>15.291313151002882</v>
      </c>
      <c r="D116" s="30">
        <f t="shared" ca="1" si="3"/>
        <v>2.7272848992488479</v>
      </c>
      <c r="E116" s="30">
        <f t="shared" ca="1" si="6"/>
        <v>0.1010427450833622</v>
      </c>
      <c r="F116" s="30">
        <f t="shared" ca="1" si="7"/>
        <v>-1.1211343472162814</v>
      </c>
      <c r="G116" s="30">
        <f t="shared" ca="1" si="4"/>
        <v>3.0416349516471159</v>
      </c>
      <c r="H116" s="30">
        <f t="shared" ca="1" si="5"/>
        <v>20.939450252743452</v>
      </c>
    </row>
    <row r="117" spans="1:10" ht="15.75" customHeight="1">
      <c r="A117" s="27">
        <v>1</v>
      </c>
      <c r="B117" s="27">
        <v>9.1999999999999993</v>
      </c>
      <c r="C117" s="30">
        <f t="shared" ca="1" si="2"/>
        <v>9.1929607701709575</v>
      </c>
      <c r="D117" s="30">
        <f t="shared" ca="1" si="3"/>
        <v>2.2184380575137563</v>
      </c>
      <c r="E117" s="30">
        <f t="shared" ca="1" si="6"/>
        <v>-7.608403872240517E-2</v>
      </c>
      <c r="F117" s="30">
        <f t="shared" ca="1" si="7"/>
        <v>0.67087384913128589</v>
      </c>
      <c r="G117" s="30">
        <f t="shared" ca="1" si="4"/>
        <v>3.8124717539292492</v>
      </c>
      <c r="H117" s="30">
        <f t="shared" ca="1" si="5"/>
        <v>45.262177679529522</v>
      </c>
    </row>
    <row r="118" spans="1:10" ht="15.75" customHeight="1">
      <c r="A118" s="27">
        <v>1</v>
      </c>
      <c r="B118" s="27">
        <v>13.5</v>
      </c>
      <c r="C118" s="30">
        <f t="shared" ca="1" si="2"/>
        <v>13.548127001563511</v>
      </c>
      <c r="D118" s="30">
        <f t="shared" ca="1" si="3"/>
        <v>2.6062483091043478</v>
      </c>
      <c r="E118" s="30">
        <f t="shared" ca="1" si="6"/>
        <v>-8.2372532696609907E-2</v>
      </c>
      <c r="F118" s="30">
        <f t="shared" ca="1" si="7"/>
        <v>-0.67776715824965439</v>
      </c>
      <c r="G118" s="30">
        <f t="shared" ca="1" si="4"/>
        <v>3.100818629297482</v>
      </c>
      <c r="H118" s="30">
        <f t="shared" ca="1" si="5"/>
        <v>22.216130614756885</v>
      </c>
    </row>
    <row r="119" spans="1:10" ht="15.75" customHeight="1">
      <c r="A119" s="27">
        <v>1</v>
      </c>
      <c r="B119" s="27">
        <v>10</v>
      </c>
      <c r="C119" s="30">
        <f t="shared" ca="1" si="2"/>
        <v>10.045447433792356</v>
      </c>
      <c r="D119" s="30">
        <f t="shared" ca="1" si="3"/>
        <v>2.3071195402109139</v>
      </c>
      <c r="E119" s="30">
        <f t="shared" ca="1" si="6"/>
        <v>-3.0340154086459528E-2</v>
      </c>
      <c r="F119" s="30">
        <f t="shared" ca="1" si="7"/>
        <v>-0.26067431688479792</v>
      </c>
      <c r="G119" s="30">
        <f t="shared" ca="1" si="4"/>
        <v>3.0737669951581941</v>
      </c>
      <c r="H119" s="30">
        <f t="shared" ca="1" si="5"/>
        <v>21.623203952696706</v>
      </c>
    </row>
    <row r="120" spans="1:10" ht="15.75" customHeight="1">
      <c r="A120" s="27">
        <v>1</v>
      </c>
      <c r="B120" s="27">
        <v>20.5</v>
      </c>
      <c r="C120" s="30">
        <f t="shared" ca="1" si="2"/>
        <v>20.388947418781193</v>
      </c>
      <c r="D120" s="30">
        <f t="shared" ca="1" si="3"/>
        <v>3.014992960830202</v>
      </c>
      <c r="E120" s="30">
        <f t="shared" ref="E120:E123" ca="1" si="8">NORMINV(RAND(),0,SQRT($A$15*(1/A$16+((D120-$A$17)^2/($A$18)))))</f>
        <v>0.13042479468537402</v>
      </c>
      <c r="F120" s="30">
        <f t="shared" ca="1" si="7"/>
        <v>0.13857620203788013</v>
      </c>
      <c r="G120" s="30">
        <f t="shared" ca="1" si="4"/>
        <v>4.807960420570744</v>
      </c>
      <c r="H120" s="30">
        <f t="shared" ca="1" si="5"/>
        <v>122.48155173605637</v>
      </c>
    </row>
    <row r="121" spans="1:10" ht="15.75" customHeight="1">
      <c r="A121" s="27">
        <v>1</v>
      </c>
      <c r="B121" s="27">
        <v>20.3</v>
      </c>
      <c r="C121" s="30">
        <f t="shared" ref="C121:C184" ca="1" si="9">IF(D$7,NORMINV(RAND(),$B121,A$7),B121)</f>
        <v>20.277123124089481</v>
      </c>
      <c r="D121" s="30">
        <f t="shared" ref="D121:D184" ca="1" si="10">LN(C121)</f>
        <v>3.0094933108737001</v>
      </c>
      <c r="E121" s="30">
        <f t="shared" ca="1" si="8"/>
        <v>0.10285749665005463</v>
      </c>
      <c r="F121" s="30">
        <f t="shared" ca="1" si="7"/>
        <v>7.3925487773202028E-2</v>
      </c>
      <c r="G121" s="30">
        <f t="shared" ref="G121:G184" ca="1" si="11">$A$13+$A$14*D121+IF(D$19,E121,0)+IF(D$23,F121,0)</f>
        <v>4.7066199189018985</v>
      </c>
      <c r="H121" s="30">
        <f t="shared" ref="H121:H123" ca="1" si="12">EXP(G121)</f>
        <v>110.67742826753614</v>
      </c>
    </row>
    <row r="122" spans="1:10" ht="15.75" customHeight="1">
      <c r="A122" s="27">
        <v>1</v>
      </c>
      <c r="B122" s="27">
        <v>8.5</v>
      </c>
      <c r="C122" s="30">
        <f t="shared" ca="1" si="9"/>
        <v>8.5131188843107353</v>
      </c>
      <c r="D122" s="30">
        <f t="shared" ca="1" si="10"/>
        <v>2.1416083718356251</v>
      </c>
      <c r="E122" s="30">
        <f t="shared" ca="1" si="8"/>
        <v>0.12637174867877538</v>
      </c>
      <c r="F122" s="30">
        <f t="shared" ca="1" si="7"/>
        <v>-0.61127224975593608</v>
      </c>
      <c r="G122" s="30">
        <f t="shared" ca="1" si="11"/>
        <v>2.605340969621464</v>
      </c>
      <c r="H122" s="30">
        <f t="shared" ca="1" si="12"/>
        <v>13.535839826178517</v>
      </c>
    </row>
    <row r="123" spans="1:10" ht="15.75" customHeight="1">
      <c r="A123" s="27">
        <v>1</v>
      </c>
      <c r="B123" s="27">
        <v>14</v>
      </c>
      <c r="C123" s="30">
        <f t="shared" ca="1" si="9"/>
        <v>14.073396839044323</v>
      </c>
      <c r="D123" s="30">
        <f t="shared" ca="1" si="10"/>
        <v>2.6442862662272688</v>
      </c>
      <c r="E123" s="30">
        <f t="shared" ca="1" si="8"/>
        <v>-7.2912651380103832E-2</v>
      </c>
      <c r="F123" s="30">
        <f t="shared" ca="1" si="7"/>
        <v>-0.3704738971917384</v>
      </c>
      <c r="G123" s="30">
        <f t="shared" ca="1" si="11"/>
        <v>3.480666852669978</v>
      </c>
      <c r="H123" s="30">
        <f t="shared" ca="1" si="12"/>
        <v>32.481375147098603</v>
      </c>
    </row>
    <row r="124" spans="1:10" ht="15.75" customHeight="1">
      <c r="A124" s="27"/>
      <c r="B124" s="29" t="s">
        <v>36</v>
      </c>
      <c r="C124" s="30"/>
      <c r="D124" s="30"/>
      <c r="E124" s="30"/>
      <c r="F124" s="30"/>
      <c r="G124" s="30"/>
      <c r="H124" s="39">
        <f t="shared" ref="H124" ca="1" si="13">SUM(H56:H123)</f>
        <v>8558.352755850523</v>
      </c>
      <c r="J124" s="34"/>
    </row>
    <row r="125" spans="1:10" ht="15.75" customHeight="1">
      <c r="A125" s="27">
        <v>2</v>
      </c>
      <c r="B125" s="27">
        <v>13.2</v>
      </c>
      <c r="C125" s="30">
        <f t="shared" ca="1" si="9"/>
        <v>13.208046465138795</v>
      </c>
      <c r="D125" s="30">
        <f t="shared" ca="1" si="10"/>
        <v>2.5808262245658176</v>
      </c>
      <c r="E125" s="30">
        <f t="shared" ref="E125:E156" ca="1" si="14">NORMINV(RAND(),0,SQRT($A$15*(1/A$16+((D125-$A$17)^2/($A$18)))))</f>
        <v>5.1646547487573982E-2</v>
      </c>
      <c r="F125" s="30">
        <f t="shared" ref="F125:F156" ca="1" si="15">NORMINV(RAND(),0,SQRT($A$15*(1+1/A$16+((D125-$A$17)^2/($A$18)))))</f>
        <v>-1.1481843957933835</v>
      </c>
      <c r="G125" s="30">
        <f t="shared" ca="1" si="11"/>
        <v>2.7222518434304948</v>
      </c>
      <c r="H125" s="30">
        <f t="shared" ref="H125:H188" ca="1" si="16">EXP(G125)</f>
        <v>15.214544470960226</v>
      </c>
    </row>
    <row r="126" spans="1:10" ht="15.75" customHeight="1">
      <c r="A126" s="27">
        <v>2</v>
      </c>
      <c r="B126" s="27">
        <v>8.6</v>
      </c>
      <c r="C126" s="30">
        <f t="shared" ca="1" si="9"/>
        <v>8.5734226269769351</v>
      </c>
      <c r="D126" s="30">
        <f t="shared" ca="1" si="10"/>
        <v>2.1486670259243179</v>
      </c>
      <c r="E126" s="30">
        <f t="shared" ca="1" si="14"/>
        <v>-6.876678463264875E-2</v>
      </c>
      <c r="F126" s="30">
        <f t="shared" ca="1" si="15"/>
        <v>-1.0597515346723561</v>
      </c>
      <c r="G126" s="30">
        <f t="shared" ca="1" si="11"/>
        <v>1.9734316232766984</v>
      </c>
      <c r="H126" s="30">
        <f t="shared" ca="1" si="16"/>
        <v>7.1953258181113027</v>
      </c>
    </row>
    <row r="127" spans="1:10" ht="15.75" customHeight="1">
      <c r="A127" s="27">
        <v>2</v>
      </c>
      <c r="B127" s="27">
        <v>37.4</v>
      </c>
      <c r="C127" s="30">
        <f t="shared" ca="1" si="9"/>
        <v>37.347974413165176</v>
      </c>
      <c r="D127" s="30">
        <f t="shared" ca="1" si="10"/>
        <v>3.6202786775289413</v>
      </c>
      <c r="E127" s="30">
        <f t="shared" ca="1" si="14"/>
        <v>-3.7450320836708177E-2</v>
      </c>
      <c r="F127" s="30">
        <f t="shared" ca="1" si="15"/>
        <v>-0.67400786299833071</v>
      </c>
      <c r="G127" s="30">
        <f t="shared" ca="1" si="11"/>
        <v>4.831512869729317</v>
      </c>
      <c r="H127" s="30">
        <f t="shared" ca="1" si="16"/>
        <v>125.4005318890523</v>
      </c>
    </row>
    <row r="128" spans="1:10" ht="15.75" customHeight="1">
      <c r="A128" s="27">
        <v>2</v>
      </c>
      <c r="B128" s="27">
        <v>26</v>
      </c>
      <c r="C128" s="30">
        <f t="shared" ca="1" si="9"/>
        <v>26.009170863494049</v>
      </c>
      <c r="D128" s="30">
        <f t="shared" ca="1" si="10"/>
        <v>3.2584492013474624</v>
      </c>
      <c r="E128" s="30">
        <f t="shared" ca="1" si="14"/>
        <v>-0.1292636808882183</v>
      </c>
      <c r="F128" s="30">
        <f t="shared" ca="1" si="15"/>
        <v>-0.11522676104581844</v>
      </c>
      <c r="G128" s="30">
        <f t="shared" ca="1" si="11"/>
        <v>4.6982995863090533</v>
      </c>
      <c r="H128" s="30">
        <f t="shared" ca="1" si="16"/>
        <v>109.76037563574582</v>
      </c>
    </row>
    <row r="129" spans="1:8" ht="15.75" customHeight="1">
      <c r="A129" s="27">
        <v>2</v>
      </c>
      <c r="B129" s="27">
        <v>7.7</v>
      </c>
      <c r="C129" s="30">
        <f t="shared" ca="1" si="9"/>
        <v>7.7381295160633403</v>
      </c>
      <c r="D129" s="30">
        <f t="shared" ca="1" si="10"/>
        <v>2.0461599938047432</v>
      </c>
      <c r="E129" s="30">
        <f t="shared" ca="1" si="14"/>
        <v>0.26734911003855283</v>
      </c>
      <c r="F129" s="30">
        <f t="shared" ca="1" si="15"/>
        <v>-0.88267513267496056</v>
      </c>
      <c r="G129" s="30">
        <f t="shared" ca="1" si="11"/>
        <v>2.316591405487272</v>
      </c>
      <c r="H129" s="30">
        <f t="shared" ca="1" si="16"/>
        <v>10.141048604483499</v>
      </c>
    </row>
    <row r="130" spans="1:8" ht="15.75" customHeight="1">
      <c r="A130" s="27">
        <v>2</v>
      </c>
      <c r="B130" s="27">
        <v>17</v>
      </c>
      <c r="C130" s="30">
        <f t="shared" ca="1" si="9"/>
        <v>17.008251675501668</v>
      </c>
      <c r="D130" s="30">
        <f t="shared" ca="1" si="10"/>
        <v>2.8336986189678663</v>
      </c>
      <c r="E130" s="30">
        <f t="shared" ca="1" si="14"/>
        <v>0.1863381722112111</v>
      </c>
      <c r="F130" s="30">
        <f t="shared" ca="1" si="15"/>
        <v>0.41175963672104432</v>
      </c>
      <c r="G130" s="30">
        <f t="shared" ca="1" si="11"/>
        <v>4.8363370561590138</v>
      </c>
      <c r="H130" s="30">
        <f t="shared" ca="1" si="16"/>
        <v>126.00694899176344</v>
      </c>
    </row>
    <row r="131" spans="1:8" ht="15.75" customHeight="1">
      <c r="A131" s="27">
        <v>2</v>
      </c>
      <c r="B131" s="27">
        <v>34</v>
      </c>
      <c r="C131" s="30">
        <f t="shared" ca="1" si="9"/>
        <v>33.96761143634378</v>
      </c>
      <c r="D131" s="30">
        <f t="shared" ca="1" si="10"/>
        <v>3.5254074657864227</v>
      </c>
      <c r="E131" s="30">
        <f t="shared" ca="1" si="14"/>
        <v>2.3677622470751288E-2</v>
      </c>
      <c r="F131" s="30">
        <f t="shared" ca="1" si="15"/>
        <v>0.26529293738875309</v>
      </c>
      <c r="G131" s="30">
        <f t="shared" ca="1" si="11"/>
        <v>5.6745749396580756</v>
      </c>
      <c r="H131" s="30">
        <f t="shared" ca="1" si="16"/>
        <v>291.36446474125671</v>
      </c>
    </row>
    <row r="132" spans="1:8" ht="15.75" customHeight="1">
      <c r="A132" s="27">
        <v>2</v>
      </c>
      <c r="B132" s="27">
        <v>11.9</v>
      </c>
      <c r="C132" s="30">
        <f t="shared" ca="1" si="9"/>
        <v>11.996137975975067</v>
      </c>
      <c r="D132" s="30">
        <f t="shared" ca="1" si="10"/>
        <v>2.4845847626524833</v>
      </c>
      <c r="E132" s="30">
        <f t="shared" ca="1" si="14"/>
        <v>9.5763812394066478E-2</v>
      </c>
      <c r="F132" s="30">
        <f t="shared" ca="1" si="15"/>
        <v>-9.0007278459009771E-2</v>
      </c>
      <c r="G132" s="30">
        <f t="shared" ca="1" si="11"/>
        <v>3.6649066631372369</v>
      </c>
      <c r="H132" s="30">
        <f t="shared" ca="1" si="16"/>
        <v>39.052490955996987</v>
      </c>
    </row>
    <row r="133" spans="1:8" ht="15.75" customHeight="1">
      <c r="A133" s="27">
        <v>2</v>
      </c>
      <c r="B133" s="27">
        <v>17.5</v>
      </c>
      <c r="C133" s="30">
        <f t="shared" ca="1" si="9"/>
        <v>17.379792507056337</v>
      </c>
      <c r="D133" s="30">
        <f t="shared" ca="1" si="10"/>
        <v>2.855308181161627</v>
      </c>
      <c r="E133" s="30">
        <f t="shared" ca="1" si="14"/>
        <v>3.7035866615423504E-2</v>
      </c>
      <c r="F133" s="30">
        <f t="shared" ca="1" si="15"/>
        <v>4.8608232834745489E-2</v>
      </c>
      <c r="G133" s="30">
        <f t="shared" ca="1" si="11"/>
        <v>4.3597279918702068</v>
      </c>
      <c r="H133" s="30">
        <f t="shared" ca="1" si="16"/>
        <v>78.235850741105352</v>
      </c>
    </row>
    <row r="134" spans="1:8" ht="15.75" customHeight="1">
      <c r="A134" s="27">
        <v>2</v>
      </c>
      <c r="B134" s="27">
        <v>13.4</v>
      </c>
      <c r="C134" s="30">
        <f t="shared" ca="1" si="9"/>
        <v>13.443003430726231</v>
      </c>
      <c r="D134" s="30">
        <f t="shared" ca="1" si="10"/>
        <v>2.5984587796774861</v>
      </c>
      <c r="E134" s="30">
        <f t="shared" ca="1" si="14"/>
        <v>-5.1594761092543795E-3</v>
      </c>
      <c r="F134" s="30">
        <f t="shared" ca="1" si="15"/>
        <v>-0.5525948745753958</v>
      </c>
      <c r="G134" s="30">
        <f t="shared" ca="1" si="11"/>
        <v>3.2902831655175837</v>
      </c>
      <c r="H134" s="30">
        <f t="shared" ca="1" si="16"/>
        <v>26.850465705547482</v>
      </c>
    </row>
    <row r="135" spans="1:8" ht="15.75" customHeight="1">
      <c r="A135" s="27">
        <v>2</v>
      </c>
      <c r="B135" s="27">
        <v>38.4</v>
      </c>
      <c r="C135" s="30">
        <f t="shared" ca="1" si="9"/>
        <v>38.322977367262027</v>
      </c>
      <c r="D135" s="30">
        <f t="shared" ca="1" si="10"/>
        <v>3.6460496475598898</v>
      </c>
      <c r="E135" s="30">
        <f t="shared" ca="1" si="14"/>
        <v>-1.9789520115122132E-2</v>
      </c>
      <c r="F135" s="30">
        <f t="shared" ca="1" si="15"/>
        <v>-0.27621765506469614</v>
      </c>
      <c r="G135" s="30">
        <f t="shared" ca="1" si="11"/>
        <v>5.2897112172136742</v>
      </c>
      <c r="H135" s="30">
        <f t="shared" ca="1" si="16"/>
        <v>198.28615551202031</v>
      </c>
    </row>
    <row r="136" spans="1:8" ht="15.75" customHeight="1">
      <c r="A136" s="27">
        <v>2</v>
      </c>
      <c r="B136" s="27">
        <v>10.9</v>
      </c>
      <c r="C136" s="30">
        <f t="shared" ca="1" si="9"/>
        <v>10.874534569780083</v>
      </c>
      <c r="D136" s="30">
        <f t="shared" ca="1" si="10"/>
        <v>2.3864237778777375</v>
      </c>
      <c r="E136" s="30">
        <f t="shared" ca="1" si="14"/>
        <v>-7.3524620814904892E-2</v>
      </c>
      <c r="F136" s="30">
        <f t="shared" ca="1" si="15"/>
        <v>-0.43804705614838207</v>
      </c>
      <c r="G136" s="30">
        <f t="shared" ca="1" si="11"/>
        <v>2.9847549003536318</v>
      </c>
      <c r="H136" s="30">
        <f t="shared" ca="1" si="16"/>
        <v>19.781653165946334</v>
      </c>
    </row>
    <row r="137" spans="1:8" ht="15.75" customHeight="1">
      <c r="A137" s="27">
        <v>2</v>
      </c>
      <c r="B137" s="27">
        <v>13</v>
      </c>
      <c r="C137" s="30">
        <f t="shared" ca="1" si="9"/>
        <v>13.080350236910268</v>
      </c>
      <c r="D137" s="30">
        <f t="shared" ca="1" si="10"/>
        <v>2.5711111221927596</v>
      </c>
      <c r="E137" s="30">
        <f t="shared" ca="1" si="14"/>
        <v>-8.4166286838755405E-2</v>
      </c>
      <c r="F137" s="30">
        <f t="shared" ca="1" si="15"/>
        <v>-0.50079437472521171</v>
      </c>
      <c r="G137" s="30">
        <f t="shared" ca="1" si="11"/>
        <v>3.217714201262051</v>
      </c>
      <c r="H137" s="30">
        <f t="shared" ca="1" si="16"/>
        <v>24.970976270434601</v>
      </c>
    </row>
    <row r="138" spans="1:8" ht="15.75" customHeight="1">
      <c r="A138" s="27">
        <v>2</v>
      </c>
      <c r="B138" s="27">
        <v>11.7</v>
      </c>
      <c r="C138" s="30">
        <f t="shared" ca="1" si="9"/>
        <v>11.665038512432961</v>
      </c>
      <c r="D138" s="30">
        <f t="shared" ca="1" si="10"/>
        <v>2.4565962070052736</v>
      </c>
      <c r="E138" s="30">
        <f t="shared" ca="1" si="14"/>
        <v>1.3476067104999004E-2</v>
      </c>
      <c r="F138" s="30">
        <f t="shared" ca="1" si="15"/>
        <v>0.7431820719934753</v>
      </c>
      <c r="G138" s="30">
        <f t="shared" ca="1" si="11"/>
        <v>4.3693825315064023</v>
      </c>
      <c r="H138" s="30">
        <f t="shared" ca="1" si="16"/>
        <v>78.994839812647115</v>
      </c>
    </row>
    <row r="139" spans="1:8" ht="15.75" customHeight="1">
      <c r="A139" s="27">
        <v>2</v>
      </c>
      <c r="B139" s="27">
        <v>18.7</v>
      </c>
      <c r="C139" s="30">
        <f t="shared" ca="1" si="9"/>
        <v>18.604019014644475</v>
      </c>
      <c r="D139" s="30">
        <f t="shared" ca="1" si="10"/>
        <v>2.9233776334342414</v>
      </c>
      <c r="E139" s="30">
        <f t="shared" ca="1" si="14"/>
        <v>4.9766702774210567E-2</v>
      </c>
      <c r="F139" s="30">
        <f t="shared" ca="1" si="15"/>
        <v>0.16725195008262497</v>
      </c>
      <c r="G139" s="30">
        <f t="shared" ca="1" si="11"/>
        <v>4.6040120685395491</v>
      </c>
      <c r="H139" s="30">
        <f t="shared" ca="1" si="16"/>
        <v>99.884255291066026</v>
      </c>
    </row>
    <row r="140" spans="1:8" ht="15.75" customHeight="1">
      <c r="A140" s="27">
        <v>2</v>
      </c>
      <c r="B140" s="27">
        <v>8.9</v>
      </c>
      <c r="C140" s="30">
        <f t="shared" ca="1" si="9"/>
        <v>8.9381917076073396</v>
      </c>
      <c r="D140" s="30">
        <f t="shared" ca="1" si="10"/>
        <v>2.19033329888354</v>
      </c>
      <c r="E140" s="30">
        <f t="shared" ca="1" si="14"/>
        <v>-1.6583006553119159E-2</v>
      </c>
      <c r="F140" s="30">
        <f t="shared" ca="1" si="15"/>
        <v>-1.922894597616753E-2</v>
      </c>
      <c r="G140" s="30">
        <f t="shared" ca="1" si="11"/>
        <v>3.1352515036607964</v>
      </c>
      <c r="H140" s="30">
        <f t="shared" ca="1" si="16"/>
        <v>22.994418295229387</v>
      </c>
    </row>
    <row r="141" spans="1:8" ht="15.75" customHeight="1">
      <c r="A141" s="27">
        <v>2</v>
      </c>
      <c r="B141" s="27">
        <v>14.2</v>
      </c>
      <c r="C141" s="30">
        <f t="shared" ca="1" si="9"/>
        <v>14.213624652791269</v>
      </c>
      <c r="D141" s="30">
        <f t="shared" ca="1" si="10"/>
        <v>2.6542009871889523</v>
      </c>
      <c r="E141" s="30">
        <f t="shared" ca="1" si="14"/>
        <v>0.17683219989782817</v>
      </c>
      <c r="F141" s="30">
        <f t="shared" ca="1" si="15"/>
        <v>-0.20793704090150314</v>
      </c>
      <c r="G141" s="30">
        <f t="shared" ca="1" si="11"/>
        <v>3.9093945044861278</v>
      </c>
      <c r="H141" s="30">
        <f t="shared" ca="1" si="16"/>
        <v>49.868747527092218</v>
      </c>
    </row>
    <row r="142" spans="1:8" ht="15.75" customHeight="1">
      <c r="A142" s="27">
        <v>2</v>
      </c>
      <c r="B142" s="27">
        <v>11.8</v>
      </c>
      <c r="C142" s="30">
        <f t="shared" ca="1" si="9"/>
        <v>11.856699828465937</v>
      </c>
      <c r="D142" s="30">
        <f t="shared" ca="1" si="10"/>
        <v>2.4728930941789193</v>
      </c>
      <c r="E142" s="30">
        <f t="shared" ca="1" si="14"/>
        <v>0.12284365933211393</v>
      </c>
      <c r="F142" s="30">
        <f t="shared" ca="1" si="15"/>
        <v>0.19645045205757122</v>
      </c>
      <c r="G142" s="30">
        <f t="shared" ca="1" si="11"/>
        <v>3.9590508024280258</v>
      </c>
      <c r="H142" s="30">
        <f t="shared" ca="1" si="16"/>
        <v>52.407557206597382</v>
      </c>
    </row>
    <row r="143" spans="1:8" ht="15.75" customHeight="1">
      <c r="A143" s="27">
        <v>2</v>
      </c>
      <c r="B143" s="27">
        <v>17.600000000000001</v>
      </c>
      <c r="C143" s="30">
        <f t="shared" ca="1" si="9"/>
        <v>17.623876761333509</v>
      </c>
      <c r="D143" s="30">
        <f t="shared" ca="1" si="10"/>
        <v>2.8692546168140809</v>
      </c>
      <c r="E143" s="30">
        <f t="shared" ca="1" si="14"/>
        <v>-4.588478428196887E-2</v>
      </c>
      <c r="F143" s="30">
        <f t="shared" ca="1" si="15"/>
        <v>-0.42367572987549051</v>
      </c>
      <c r="G143" s="30">
        <f t="shared" ca="1" si="11"/>
        <v>3.8276568889367293</v>
      </c>
      <c r="H143" s="30">
        <f t="shared" ca="1" si="16"/>
        <v>45.954734938144924</v>
      </c>
    </row>
    <row r="144" spans="1:8" ht="15.75" customHeight="1">
      <c r="A144" s="27">
        <v>2</v>
      </c>
      <c r="B144" s="27">
        <v>19.399999999999999</v>
      </c>
      <c r="C144" s="30">
        <f t="shared" ca="1" si="9"/>
        <v>19.278611985297768</v>
      </c>
      <c r="D144" s="30">
        <f t="shared" ca="1" si="10"/>
        <v>2.9589962941270089</v>
      </c>
      <c r="E144" s="30">
        <f t="shared" ca="1" si="14"/>
        <v>-0.11639716764028066</v>
      </c>
      <c r="F144" s="30">
        <f t="shared" ca="1" si="15"/>
        <v>-0.24959016244947144</v>
      </c>
      <c r="G144" s="30">
        <f t="shared" ca="1" si="11"/>
        <v>4.0800881828304831</v>
      </c>
      <c r="H144" s="30">
        <f t="shared" ca="1" si="16"/>
        <v>59.150685694794483</v>
      </c>
    </row>
    <row r="145" spans="1:8" ht="15.75" customHeight="1">
      <c r="A145" s="27">
        <v>2</v>
      </c>
      <c r="B145" s="27">
        <v>9</v>
      </c>
      <c r="C145" s="30">
        <f t="shared" ca="1" si="9"/>
        <v>9.0103169086178454</v>
      </c>
      <c r="D145" s="30">
        <f t="shared" ca="1" si="10"/>
        <v>2.1983702439892436</v>
      </c>
      <c r="E145" s="30">
        <f t="shared" ca="1" si="14"/>
        <v>0.10490826149231398</v>
      </c>
      <c r="F145" s="30">
        <f t="shared" ca="1" si="15"/>
        <v>2.2968082830068393E-2</v>
      </c>
      <c r="G145" s="30">
        <f t="shared" ca="1" si="11"/>
        <v>3.3122710028371003</v>
      </c>
      <c r="H145" s="30">
        <f t="shared" ca="1" si="16"/>
        <v>27.447387841793983</v>
      </c>
    </row>
    <row r="146" spans="1:8" ht="15.75" customHeight="1">
      <c r="A146" s="27">
        <v>2</v>
      </c>
      <c r="B146" s="27">
        <v>10.4</v>
      </c>
      <c r="C146" s="30">
        <f t="shared" ca="1" si="9"/>
        <v>10.435088407063965</v>
      </c>
      <c r="D146" s="30">
        <f t="shared" ca="1" si="10"/>
        <v>2.3451740126604022</v>
      </c>
      <c r="E146" s="30">
        <f t="shared" ca="1" si="14"/>
        <v>-3.5129955458251649E-2</v>
      </c>
      <c r="F146" s="30">
        <f t="shared" ca="1" si="15"/>
        <v>-0.1442445845316172</v>
      </c>
      <c r="G146" s="30">
        <f t="shared" ca="1" si="11"/>
        <v>3.2485294017704467</v>
      </c>
      <c r="H146" s="30">
        <f t="shared" ca="1" si="16"/>
        <v>25.75244056316301</v>
      </c>
    </row>
    <row r="147" spans="1:8" ht="15.75" customHeight="1">
      <c r="A147" s="27">
        <v>2</v>
      </c>
      <c r="B147" s="27">
        <v>9.6</v>
      </c>
      <c r="C147" s="30">
        <f t="shared" ca="1" si="9"/>
        <v>9.6512042170188366</v>
      </c>
      <c r="D147" s="30">
        <f t="shared" ca="1" si="10"/>
        <v>2.267082696893731</v>
      </c>
      <c r="E147" s="30">
        <f t="shared" ca="1" si="14"/>
        <v>-9.1669195044262203E-3</v>
      </c>
      <c r="F147" s="30">
        <f t="shared" ca="1" si="15"/>
        <v>8.6093631561434791E-2</v>
      </c>
      <c r="G147" s="30">
        <f t="shared" ca="1" si="11"/>
        <v>3.3752974647025158</v>
      </c>
      <c r="H147" s="30">
        <f t="shared" ca="1" si="16"/>
        <v>29.232978267203393</v>
      </c>
    </row>
    <row r="148" spans="1:8" ht="15.75" customHeight="1">
      <c r="A148" s="27">
        <v>2</v>
      </c>
      <c r="B148" s="27">
        <v>9.4</v>
      </c>
      <c r="C148" s="30">
        <f t="shared" ca="1" si="9"/>
        <v>9.3383436450862103</v>
      </c>
      <c r="D148" s="30">
        <f t="shared" ca="1" si="10"/>
        <v>2.2341288965876371</v>
      </c>
      <c r="E148" s="30">
        <f t="shared" ca="1" si="14"/>
        <v>0.17335060983574563</v>
      </c>
      <c r="F148" s="30">
        <f t="shared" ca="1" si="15"/>
        <v>0.76861756022073724</v>
      </c>
      <c r="G148" s="30">
        <f t="shared" ca="1" si="11"/>
        <v>4.1856771359822602</v>
      </c>
      <c r="H148" s="30">
        <f t="shared" ca="1" si="16"/>
        <v>65.737999414075645</v>
      </c>
    </row>
    <row r="149" spans="1:8" ht="15.75" customHeight="1">
      <c r="A149" s="27">
        <v>2</v>
      </c>
      <c r="B149" s="27">
        <v>19.399999999999999</v>
      </c>
      <c r="C149" s="30">
        <f t="shared" ca="1" si="9"/>
        <v>19.375540533148509</v>
      </c>
      <c r="D149" s="30">
        <f t="shared" ca="1" si="10"/>
        <v>2.9640114733353395</v>
      </c>
      <c r="E149" s="30">
        <f t="shared" ca="1" si="14"/>
        <v>0.1325182489624111</v>
      </c>
      <c r="F149" s="30">
        <f t="shared" ca="1" si="15"/>
        <v>1.5710070317389198</v>
      </c>
      <c r="G149" s="30">
        <f t="shared" ca="1" si="11"/>
        <v>6.1579196719815918</v>
      </c>
      <c r="H149" s="30">
        <f t="shared" ca="1" si="16"/>
        <v>472.44421287867851</v>
      </c>
    </row>
    <row r="150" spans="1:8" ht="15.75" customHeight="1">
      <c r="A150" s="27">
        <v>2</v>
      </c>
      <c r="B150" s="27">
        <v>66</v>
      </c>
      <c r="C150" s="30">
        <f t="shared" ca="1" si="9"/>
        <v>65.986973969931285</v>
      </c>
      <c r="D150" s="30">
        <f t="shared" ca="1" si="10"/>
        <v>4.1894573584556198</v>
      </c>
      <c r="E150" s="30">
        <f t="shared" ca="1" si="14"/>
        <v>4.1488462398432673E-2</v>
      </c>
      <c r="F150" s="30">
        <f t="shared" ca="1" si="15"/>
        <v>-0.1550173939905945</v>
      </c>
      <c r="G150" s="30">
        <f t="shared" ca="1" si="11"/>
        <v>6.373561567172513</v>
      </c>
      <c r="H150" s="30">
        <f t="shared" ca="1" si="16"/>
        <v>586.14169880007057</v>
      </c>
    </row>
    <row r="151" spans="1:8" ht="15.75" customHeight="1">
      <c r="A151" s="27">
        <v>2</v>
      </c>
      <c r="B151" s="27">
        <v>25.8</v>
      </c>
      <c r="C151" s="30">
        <f t="shared" ca="1" si="9"/>
        <v>25.829638654736442</v>
      </c>
      <c r="D151" s="30">
        <f t="shared" ca="1" si="10"/>
        <v>3.2515226176462284</v>
      </c>
      <c r="E151" s="30">
        <f t="shared" ca="1" si="14"/>
        <v>2.907098678179764E-3</v>
      </c>
      <c r="F151" s="30">
        <f t="shared" ca="1" si="15"/>
        <v>0.22966606251006155</v>
      </c>
      <c r="G151" s="30">
        <f t="shared" ca="1" si="11"/>
        <v>5.1638737879827472</v>
      </c>
      <c r="H151" s="30">
        <f t="shared" ca="1" si="16"/>
        <v>174.8404402455121</v>
      </c>
    </row>
    <row r="152" spans="1:8" ht="15.75" customHeight="1">
      <c r="A152" s="27">
        <v>2</v>
      </c>
      <c r="B152" s="27">
        <v>25.7</v>
      </c>
      <c r="C152" s="30">
        <f t="shared" ca="1" si="9"/>
        <v>25.586376431642261</v>
      </c>
      <c r="D152" s="30">
        <f t="shared" ca="1" si="10"/>
        <v>3.2420600391934902</v>
      </c>
      <c r="E152" s="30">
        <f t="shared" ca="1" si="14"/>
        <v>4.1639092598521929E-2</v>
      </c>
      <c r="F152" s="30">
        <f t="shared" ca="1" si="15"/>
        <v>3.4903409517257913E-2</v>
      </c>
      <c r="G152" s="30">
        <f t="shared" ca="1" si="11"/>
        <v>4.9921471715275905</v>
      </c>
      <c r="H152" s="30">
        <f t="shared" ca="1" si="16"/>
        <v>147.25226015699099</v>
      </c>
    </row>
    <row r="153" spans="1:8" ht="15.75" customHeight="1">
      <c r="A153" s="27">
        <v>2</v>
      </c>
      <c r="B153" s="27">
        <v>7.7</v>
      </c>
      <c r="C153" s="30">
        <f t="shared" ca="1" si="9"/>
        <v>7.6954110281030488</v>
      </c>
      <c r="D153" s="30">
        <f t="shared" ca="1" si="10"/>
        <v>2.0406241808224754</v>
      </c>
      <c r="E153" s="30">
        <f t="shared" ca="1" si="14"/>
        <v>-5.459209471843051E-2</v>
      </c>
      <c r="F153" s="30">
        <f t="shared" ca="1" si="15"/>
        <v>-9.0317976681531603E-2</v>
      </c>
      <c r="G153" s="30">
        <f t="shared" ca="1" si="11"/>
        <v>2.7778248822975113</v>
      </c>
      <c r="H153" s="30">
        <f t="shared" ca="1" si="16"/>
        <v>16.083998283233882</v>
      </c>
    </row>
    <row r="154" spans="1:8" ht="15.75" customHeight="1">
      <c r="A154" s="27">
        <v>2</v>
      </c>
      <c r="B154" s="27">
        <v>19.7</v>
      </c>
      <c r="C154" s="30">
        <f t="shared" ca="1" si="9"/>
        <v>19.732460962203668</v>
      </c>
      <c r="D154" s="30">
        <f t="shared" ca="1" si="10"/>
        <v>2.9822650442482121</v>
      </c>
      <c r="E154" s="30">
        <f t="shared" ca="1" si="14"/>
        <v>4.5208267979037271E-2</v>
      </c>
      <c r="F154" s="30">
        <f t="shared" ca="1" si="15"/>
        <v>-0.15007949820074198</v>
      </c>
      <c r="G154" s="30">
        <f t="shared" ca="1" si="11"/>
        <v>4.3798010892745749</v>
      </c>
      <c r="H154" s="30">
        <f t="shared" ca="1" si="16"/>
        <v>79.822154343253601</v>
      </c>
    </row>
    <row r="155" spans="1:8" ht="15.75" customHeight="1">
      <c r="A155" s="27">
        <v>2</v>
      </c>
      <c r="B155" s="27">
        <v>10.8</v>
      </c>
      <c r="C155" s="30">
        <f t="shared" ca="1" si="9"/>
        <v>10.829187698330889</v>
      </c>
      <c r="D155" s="30">
        <f t="shared" ca="1" si="10"/>
        <v>2.3822450534289765</v>
      </c>
      <c r="E155" s="30">
        <f t="shared" ca="1" si="14"/>
        <v>-6.5302389938451527E-2</v>
      </c>
      <c r="F155" s="30">
        <f t="shared" ca="1" si="15"/>
        <v>0.99876055931187513</v>
      </c>
      <c r="G155" s="30">
        <f t="shared" ca="1" si="11"/>
        <v>4.4228533292982037</v>
      </c>
      <c r="H155" s="30">
        <f t="shared" ca="1" si="16"/>
        <v>83.333725009592712</v>
      </c>
    </row>
    <row r="156" spans="1:8" ht="15.75" customHeight="1">
      <c r="A156" s="27">
        <v>2</v>
      </c>
      <c r="B156" s="27">
        <v>12.2</v>
      </c>
      <c r="C156" s="30">
        <f t="shared" ca="1" si="9"/>
        <v>12.243738760950068</v>
      </c>
      <c r="D156" s="30">
        <f t="shared" ca="1" si="10"/>
        <v>2.5050146847684909</v>
      </c>
      <c r="E156" s="30">
        <f t="shared" ca="1" si="14"/>
        <v>5.7496979018394397E-3</v>
      </c>
      <c r="F156" s="30">
        <f t="shared" ca="1" si="15"/>
        <v>-0.33422734982128433</v>
      </c>
      <c r="G156" s="30">
        <f t="shared" ca="1" si="11"/>
        <v>3.364560406293442</v>
      </c>
      <c r="H156" s="30">
        <f t="shared" ca="1" si="16"/>
        <v>28.920781110911701</v>
      </c>
    </row>
    <row r="157" spans="1:8" ht="15.75" customHeight="1">
      <c r="A157" s="27">
        <v>2</v>
      </c>
      <c r="B157" s="27">
        <v>9.9</v>
      </c>
      <c r="C157" s="30">
        <f t="shared" ca="1" si="9"/>
        <v>9.8383404035989894</v>
      </c>
      <c r="D157" s="30">
        <f t="shared" ca="1" si="10"/>
        <v>2.2862870386689389</v>
      </c>
      <c r="E157" s="30">
        <f t="shared" ref="E157:E188" ca="1" si="17">NORMINV(RAND(),0,SQRT($A$15*(1/A$16+((D157-$A$17)^2/($A$18)))))</f>
        <v>-1.8998997408838463E-2</v>
      </c>
      <c r="F157" s="30">
        <f t="shared" ref="F157:F188" ca="1" si="18">NORMINV(RAND(),0,SQRT($A$15*(1+1/A$16+((D157-$A$17)^2/($A$18)))))</f>
        <v>-0.24972301235347705</v>
      </c>
      <c r="G157" s="30">
        <f t="shared" ca="1" si="11"/>
        <v>3.0615037527594007</v>
      </c>
      <c r="H157" s="30">
        <f t="shared" ca="1" si="16"/>
        <v>21.359652660759913</v>
      </c>
    </row>
    <row r="158" spans="1:8" ht="15.75" customHeight="1">
      <c r="A158" s="27">
        <v>2</v>
      </c>
      <c r="B158" s="27">
        <v>12</v>
      </c>
      <c r="C158" s="30">
        <f t="shared" ca="1" si="9"/>
        <v>11.968073389023694</v>
      </c>
      <c r="D158" s="30">
        <f t="shared" ca="1" si="10"/>
        <v>2.4822425533175725</v>
      </c>
      <c r="E158" s="30">
        <f t="shared" ca="1" si="17"/>
        <v>1.8828679377425831E-3</v>
      </c>
      <c r="F158" s="30">
        <f t="shared" ca="1" si="18"/>
        <v>-0.219633478110243</v>
      </c>
      <c r="G158" s="30">
        <f t="shared" ca="1" si="11"/>
        <v>3.4375144027174902</v>
      </c>
      <c r="H158" s="30">
        <f t="shared" ca="1" si="16"/>
        <v>31.1095362096023</v>
      </c>
    </row>
    <row r="159" spans="1:8" ht="15.75" customHeight="1">
      <c r="A159" s="27">
        <v>2</v>
      </c>
      <c r="B159" s="27">
        <v>8.5</v>
      </c>
      <c r="C159" s="30">
        <f t="shared" ca="1" si="9"/>
        <v>8.581385291282956</v>
      </c>
      <c r="D159" s="30">
        <f t="shared" ca="1" si="10"/>
        <v>2.1495953563277608</v>
      </c>
      <c r="E159" s="30">
        <f t="shared" ca="1" si="17"/>
        <v>0.22456822807779786</v>
      </c>
      <c r="F159" s="30">
        <f t="shared" ca="1" si="18"/>
        <v>-0.57355957290344395</v>
      </c>
      <c r="G159" s="30">
        <f t="shared" ca="1" si="11"/>
        <v>2.7544984565294639</v>
      </c>
      <c r="H159" s="30">
        <f t="shared" ca="1" si="16"/>
        <v>15.713158094339564</v>
      </c>
    </row>
    <row r="160" spans="1:8" ht="15.75" customHeight="1">
      <c r="A160" s="27">
        <v>2</v>
      </c>
      <c r="B160" s="27">
        <v>12</v>
      </c>
      <c r="C160" s="30">
        <f t="shared" ca="1" si="9"/>
        <v>12.012916828009606</v>
      </c>
      <c r="D160" s="30">
        <f t="shared" ca="1" si="10"/>
        <v>2.4859824732165281</v>
      </c>
      <c r="E160" s="30">
        <f t="shared" ca="1" si="17"/>
        <v>-3.7184748493654031E-2</v>
      </c>
      <c r="F160" s="30">
        <f t="shared" ca="1" si="18"/>
        <v>-0.24106090507042541</v>
      </c>
      <c r="G160" s="30">
        <f t="shared" ca="1" si="11"/>
        <v>3.3832229140591048</v>
      </c>
      <c r="H160" s="30">
        <f t="shared" ca="1" si="16"/>
        <v>29.465583288113606</v>
      </c>
    </row>
    <row r="161" spans="1:8" ht="15.75" customHeight="1">
      <c r="A161" s="27">
        <v>2</v>
      </c>
      <c r="B161" s="27">
        <v>8.1</v>
      </c>
      <c r="C161" s="30">
        <f t="shared" ca="1" si="9"/>
        <v>8.1240678037911724</v>
      </c>
      <c r="D161" s="30">
        <f t="shared" ca="1" si="10"/>
        <v>2.0948309897925137</v>
      </c>
      <c r="E161" s="30">
        <f t="shared" ca="1" si="17"/>
        <v>-0.16507104642319548</v>
      </c>
      <c r="F161" s="30">
        <f t="shared" ca="1" si="18"/>
        <v>-0.96052641477702128</v>
      </c>
      <c r="G161" s="30">
        <f t="shared" ca="1" si="11"/>
        <v>1.8870524948082172</v>
      </c>
      <c r="H161" s="30">
        <f t="shared" ca="1" si="16"/>
        <v>6.5998867830916037</v>
      </c>
    </row>
    <row r="162" spans="1:8" ht="15.75" customHeight="1">
      <c r="A162" s="27">
        <v>2</v>
      </c>
      <c r="B162" s="27">
        <v>16.399999999999999</v>
      </c>
      <c r="C162" s="30">
        <f t="shared" ca="1" si="9"/>
        <v>16.542515091029038</v>
      </c>
      <c r="D162" s="30">
        <f t="shared" ca="1" si="10"/>
        <v>2.8059337391617261</v>
      </c>
      <c r="E162" s="30">
        <f t="shared" ca="1" si="17"/>
        <v>8.2456232157078299E-2</v>
      </c>
      <c r="F162" s="30">
        <f t="shared" ca="1" si="18"/>
        <v>4.1498778927484825E-2</v>
      </c>
      <c r="G162" s="30">
        <f t="shared" ca="1" si="11"/>
        <v>4.316139541581685</v>
      </c>
      <c r="H162" s="30">
        <f t="shared" ca="1" si="16"/>
        <v>74.898925271993107</v>
      </c>
    </row>
    <row r="163" spans="1:8" ht="15.75" customHeight="1">
      <c r="A163" s="27">
        <v>2</v>
      </c>
      <c r="B163" s="27">
        <v>25.7</v>
      </c>
      <c r="C163" s="30">
        <f t="shared" ca="1" si="9"/>
        <v>25.808380104582263</v>
      </c>
      <c r="D163" s="30">
        <f t="shared" ca="1" si="10"/>
        <v>3.2506992494432674</v>
      </c>
      <c r="E163" s="30">
        <f t="shared" ca="1" si="17"/>
        <v>0.13148377136002729</v>
      </c>
      <c r="F163" s="30">
        <f t="shared" ca="1" si="18"/>
        <v>-0.44666430305799903</v>
      </c>
      <c r="G163" s="30">
        <f t="shared" ca="1" si="11"/>
        <v>4.6147543413235539</v>
      </c>
      <c r="H163" s="30">
        <f t="shared" ca="1" si="16"/>
        <v>100.96302304315307</v>
      </c>
    </row>
    <row r="164" spans="1:8" ht="15.75" customHeight="1">
      <c r="A164" s="27">
        <v>2</v>
      </c>
      <c r="B164" s="27">
        <v>10.4</v>
      </c>
      <c r="C164" s="30">
        <f t="shared" ca="1" si="9"/>
        <v>10.292298091692238</v>
      </c>
      <c r="D164" s="30">
        <f t="shared" ca="1" si="10"/>
        <v>2.3313958574369327</v>
      </c>
      <c r="E164" s="30">
        <f t="shared" ca="1" si="17"/>
        <v>-2.3695783812793057E-2</v>
      </c>
      <c r="F164" s="30">
        <f t="shared" ca="1" si="18"/>
        <v>0.24965608346237503</v>
      </c>
      <c r="G164" s="30">
        <f t="shared" ca="1" si="11"/>
        <v>3.6310098642145201</v>
      </c>
      <c r="H164" s="30">
        <f t="shared" ca="1" si="16"/>
        <v>37.750920677837549</v>
      </c>
    </row>
    <row r="165" spans="1:8" ht="15.75" customHeight="1">
      <c r="A165" s="27">
        <v>2</v>
      </c>
      <c r="B165" s="27">
        <v>21</v>
      </c>
      <c r="C165" s="30">
        <f t="shared" ca="1" si="9"/>
        <v>20.924647480642609</v>
      </c>
      <c r="D165" s="30">
        <f t="shared" ca="1" si="10"/>
        <v>3.0409277694304095</v>
      </c>
      <c r="E165" s="30">
        <f t="shared" ca="1" si="17"/>
        <v>2.2632427662790243E-2</v>
      </c>
      <c r="F165" s="30">
        <f t="shared" ca="1" si="18"/>
        <v>0.34542242843444143</v>
      </c>
      <c r="G165" s="30">
        <f t="shared" ca="1" si="11"/>
        <v>4.9500333843622295</v>
      </c>
      <c r="H165" s="30">
        <f t="shared" ca="1" si="16"/>
        <v>141.17967703628187</v>
      </c>
    </row>
    <row r="166" spans="1:8" ht="15.75" customHeight="1">
      <c r="A166" s="27">
        <v>2</v>
      </c>
      <c r="B166" s="27">
        <v>8</v>
      </c>
      <c r="C166" s="30">
        <f t="shared" ca="1" si="9"/>
        <v>7.9340510198239329</v>
      </c>
      <c r="D166" s="30">
        <f t="shared" ca="1" si="10"/>
        <v>2.0711637526013256</v>
      </c>
      <c r="E166" s="30">
        <f t="shared" ca="1" si="17"/>
        <v>-0.11695137822407187</v>
      </c>
      <c r="F166" s="30">
        <f t="shared" ca="1" si="18"/>
        <v>-0.38341984502804599</v>
      </c>
      <c r="G166" s="30">
        <f t="shared" ca="1" si="11"/>
        <v>2.4730209397378049</v>
      </c>
      <c r="H166" s="30">
        <f t="shared" ca="1" si="16"/>
        <v>11.85821575178201</v>
      </c>
    </row>
    <row r="167" spans="1:8" ht="15.75" customHeight="1">
      <c r="A167" s="27">
        <v>2</v>
      </c>
      <c r="B167" s="27">
        <v>11.6</v>
      </c>
      <c r="C167" s="30">
        <f t="shared" ca="1" si="9"/>
        <v>11.606768914145375</v>
      </c>
      <c r="D167" s="30">
        <f t="shared" ca="1" si="10"/>
        <v>2.4515884550080913</v>
      </c>
      <c r="E167" s="30">
        <f t="shared" ca="1" si="17"/>
        <v>0.18899881256572629</v>
      </c>
      <c r="F167" s="30">
        <f t="shared" ca="1" si="18"/>
        <v>0.62630497184571809</v>
      </c>
      <c r="G167" s="30">
        <f t="shared" ca="1" si="11"/>
        <v>4.4197216182715655</v>
      </c>
      <c r="H167" s="30">
        <f t="shared" ca="1" si="16"/>
        <v>83.073156090331395</v>
      </c>
    </row>
    <row r="168" spans="1:8" ht="15.75" customHeight="1">
      <c r="A168" s="27">
        <v>2</v>
      </c>
      <c r="B168" s="27">
        <v>21.9</v>
      </c>
      <c r="C168" s="30">
        <f t="shared" ca="1" si="9"/>
        <v>21.829652296398599</v>
      </c>
      <c r="D168" s="30">
        <f t="shared" ca="1" si="10"/>
        <v>3.0832692426474915</v>
      </c>
      <c r="E168" s="30">
        <f t="shared" ca="1" si="17"/>
        <v>-6.3856906746721689E-2</v>
      </c>
      <c r="F168" s="30">
        <f t="shared" ca="1" si="18"/>
        <v>0.16505752276126259</v>
      </c>
      <c r="G168" s="30">
        <f t="shared" ca="1" si="11"/>
        <v>4.7534126395636411</v>
      </c>
      <c r="H168" s="30">
        <f t="shared" ca="1" si="16"/>
        <v>115.97940584935978</v>
      </c>
    </row>
    <row r="169" spans="1:8" ht="15.75" customHeight="1">
      <c r="A169" s="27">
        <v>2</v>
      </c>
      <c r="B169" s="27">
        <v>12.4</v>
      </c>
      <c r="C169" s="30">
        <f t="shared" ca="1" si="9"/>
        <v>12.420827373752754</v>
      </c>
      <c r="D169" s="30">
        <f t="shared" ca="1" si="10"/>
        <v>2.5193746905307521</v>
      </c>
      <c r="E169" s="30">
        <f t="shared" ca="1" si="17"/>
        <v>5.0350542176719637E-2</v>
      </c>
      <c r="F169" s="30">
        <f t="shared" ca="1" si="18"/>
        <v>-0.94010770024092927</v>
      </c>
      <c r="G169" s="30">
        <f t="shared" ca="1" si="11"/>
        <v>2.8271004161067701</v>
      </c>
      <c r="H169" s="30">
        <f t="shared" ca="1" si="16"/>
        <v>16.896397205685854</v>
      </c>
    </row>
    <row r="170" spans="1:8" ht="15.75" customHeight="1">
      <c r="A170" s="27">
        <v>2</v>
      </c>
      <c r="B170" s="27">
        <v>13.1</v>
      </c>
      <c r="C170" s="30">
        <f t="shared" ca="1" si="9"/>
        <v>13.069776483401673</v>
      </c>
      <c r="D170" s="30">
        <f t="shared" ca="1" si="10"/>
        <v>2.570302425990409</v>
      </c>
      <c r="E170" s="30">
        <f t="shared" ca="1" si="17"/>
        <v>9.8693456695955598E-2</v>
      </c>
      <c r="F170" s="30">
        <f t="shared" ca="1" si="18"/>
        <v>-0.6238082520931838</v>
      </c>
      <c r="G170" s="30">
        <f t="shared" ca="1" si="11"/>
        <v>3.2762186506901028</v>
      </c>
      <c r="H170" s="30">
        <f t="shared" ca="1" si="16"/>
        <v>26.47547017906469</v>
      </c>
    </row>
    <row r="171" spans="1:8" ht="15.75" customHeight="1">
      <c r="A171" s="27">
        <v>2</v>
      </c>
      <c r="B171" s="27">
        <v>10.7</v>
      </c>
      <c r="C171" s="30">
        <f t="shared" ca="1" si="9"/>
        <v>10.59503769197817</v>
      </c>
      <c r="D171" s="30">
        <f t="shared" ca="1" si="10"/>
        <v>2.3603857492390095</v>
      </c>
      <c r="E171" s="30">
        <f t="shared" ca="1" si="17"/>
        <v>0.12046622640546581</v>
      </c>
      <c r="F171" s="30">
        <f t="shared" ca="1" si="18"/>
        <v>-0.17780255920392424</v>
      </c>
      <c r="G171" s="30">
        <f t="shared" ca="1" si="11"/>
        <v>3.3957999248942561</v>
      </c>
      <c r="H171" s="30">
        <f t="shared" ca="1" si="16"/>
        <v>29.838512499908063</v>
      </c>
    </row>
    <row r="172" spans="1:8" ht="15.75" customHeight="1">
      <c r="A172" s="27">
        <v>2</v>
      </c>
      <c r="B172" s="27">
        <v>10.6</v>
      </c>
      <c r="C172" s="30">
        <f t="shared" ca="1" si="9"/>
        <v>10.620447268576976</v>
      </c>
      <c r="D172" s="30">
        <f t="shared" ca="1" si="10"/>
        <v>2.3627811306121664</v>
      </c>
      <c r="E172" s="30">
        <f t="shared" ca="1" si="17"/>
        <v>3.1957712521410819E-3</v>
      </c>
      <c r="F172" s="30">
        <f t="shared" ca="1" si="18"/>
        <v>0.17320930961377573</v>
      </c>
      <c r="G172" s="30">
        <f t="shared" ca="1" si="11"/>
        <v>3.6335146534575422</v>
      </c>
      <c r="H172" s="30">
        <f t="shared" ca="1" si="16"/>
        <v>37.84559730085919</v>
      </c>
    </row>
    <row r="173" spans="1:8" ht="15.75" customHeight="1">
      <c r="A173" s="27">
        <v>2</v>
      </c>
      <c r="B173" s="27">
        <v>51</v>
      </c>
      <c r="C173" s="30">
        <f t="shared" ca="1" si="9"/>
        <v>51.027042109850882</v>
      </c>
      <c r="D173" s="30">
        <f t="shared" ca="1" si="10"/>
        <v>3.9323557296461793</v>
      </c>
      <c r="E173" s="30">
        <f t="shared" ca="1" si="17"/>
        <v>0.132999306575141</v>
      </c>
      <c r="F173" s="30">
        <f t="shared" ca="1" si="18"/>
        <v>0.35433056665415347</v>
      </c>
      <c r="G173" s="30">
        <f t="shared" ca="1" si="11"/>
        <v>6.5479556162225991</v>
      </c>
      <c r="H173" s="30">
        <f t="shared" ca="1" si="16"/>
        <v>697.81611062248999</v>
      </c>
    </row>
    <row r="174" spans="1:8" ht="15.75" customHeight="1">
      <c r="A174" s="27">
        <v>2</v>
      </c>
      <c r="B174" s="27">
        <v>16.399999999999999</v>
      </c>
      <c r="C174" s="30">
        <f t="shared" ca="1" si="9"/>
        <v>16.410956521342644</v>
      </c>
      <c r="D174" s="30">
        <f t="shared" ca="1" si="10"/>
        <v>2.7979491923333479</v>
      </c>
      <c r="E174" s="30">
        <f t="shared" ca="1" si="17"/>
        <v>1.5567694234719393E-2</v>
      </c>
      <c r="F174" s="30">
        <f t="shared" ca="1" si="18"/>
        <v>0.15938132177073197</v>
      </c>
      <c r="G174" s="30">
        <f t="shared" ca="1" si="11"/>
        <v>4.3538892592964684</v>
      </c>
      <c r="H174" s="30">
        <f t="shared" ca="1" si="16"/>
        <v>77.780383500591924</v>
      </c>
    </row>
    <row r="175" spans="1:8" ht="15.75" customHeight="1">
      <c r="A175" s="27">
        <v>2</v>
      </c>
      <c r="B175" s="27">
        <v>19.8</v>
      </c>
      <c r="C175" s="30">
        <f t="shared" ca="1" si="9"/>
        <v>19.805211131711978</v>
      </c>
      <c r="D175" s="30">
        <f t="shared" ca="1" si="10"/>
        <v>2.9859450915427819</v>
      </c>
      <c r="E175" s="30">
        <f t="shared" ca="1" si="17"/>
        <v>-3.4847300122771992E-2</v>
      </c>
      <c r="F175" s="30">
        <f t="shared" ca="1" si="18"/>
        <v>-0.10881556115352342</v>
      </c>
      <c r="G175" s="30">
        <f t="shared" ca="1" si="11"/>
        <v>4.3471136998693787</v>
      </c>
      <c r="H175" s="30">
        <f t="shared" ca="1" si="16"/>
        <v>77.255159243345986</v>
      </c>
    </row>
    <row r="176" spans="1:8" ht="15.75" customHeight="1">
      <c r="A176" s="27">
        <v>2</v>
      </c>
      <c r="B176" s="27">
        <v>14.4</v>
      </c>
      <c r="C176" s="30">
        <f t="shared" ca="1" si="9"/>
        <v>14.31760799351594</v>
      </c>
      <c r="D176" s="30">
        <f t="shared" ca="1" si="10"/>
        <v>2.6614901080208959</v>
      </c>
      <c r="E176" s="30">
        <f t="shared" ca="1" si="17"/>
        <v>0.102950594996315</v>
      </c>
      <c r="F176" s="30">
        <f t="shared" ca="1" si="18"/>
        <v>-0.14286160963684535</v>
      </c>
      <c r="G176" s="30">
        <f t="shared" ca="1" si="11"/>
        <v>3.9126790871380508</v>
      </c>
      <c r="H176" s="30">
        <f t="shared" ca="1" si="16"/>
        <v>50.032814848929256</v>
      </c>
    </row>
    <row r="177" spans="1:8" ht="15.75" customHeight="1">
      <c r="A177" s="27">
        <v>2</v>
      </c>
      <c r="B177" s="27">
        <v>12.5</v>
      </c>
      <c r="C177" s="30">
        <f t="shared" ca="1" si="9"/>
        <v>12.467131267380427</v>
      </c>
      <c r="D177" s="30">
        <f t="shared" ca="1" si="10"/>
        <v>2.5230956824948954</v>
      </c>
      <c r="E177" s="30">
        <f t="shared" ca="1" si="17"/>
        <v>-9.2771362004084298E-2</v>
      </c>
      <c r="F177" s="30">
        <f t="shared" ca="1" si="18"/>
        <v>0.32501192082109032</v>
      </c>
      <c r="G177" s="30">
        <f t="shared" ca="1" si="11"/>
        <v>3.9552702911985884</v>
      </c>
      <c r="H177" s="30">
        <f t="shared" ca="1" si="16"/>
        <v>52.209803887919932</v>
      </c>
    </row>
    <row r="178" spans="1:8" ht="15.75" customHeight="1">
      <c r="A178" s="27">
        <v>2</v>
      </c>
      <c r="B178" s="27">
        <v>21.4</v>
      </c>
      <c r="C178" s="30">
        <f t="shared" ca="1" si="9"/>
        <v>21.407386622131838</v>
      </c>
      <c r="D178" s="30">
        <f t="shared" ca="1" si="10"/>
        <v>3.0637360317290989</v>
      </c>
      <c r="E178" s="30">
        <f t="shared" ca="1" si="17"/>
        <v>-0.11893253232652096</v>
      </c>
      <c r="F178" s="30">
        <f t="shared" ca="1" si="18"/>
        <v>1.9072713378312654E-2</v>
      </c>
      <c r="G178" s="30">
        <f t="shared" ca="1" si="11"/>
        <v>4.5199516863221172</v>
      </c>
      <c r="H178" s="30">
        <f t="shared" ca="1" si="16"/>
        <v>91.831161169838012</v>
      </c>
    </row>
    <row r="179" spans="1:8" ht="15.75" customHeight="1">
      <c r="A179" s="27">
        <v>2</v>
      </c>
      <c r="B179" s="27">
        <v>8.3000000000000007</v>
      </c>
      <c r="C179" s="30">
        <f t="shared" ca="1" si="9"/>
        <v>8.3287268964553878</v>
      </c>
      <c r="D179" s="30">
        <f t="shared" ca="1" si="10"/>
        <v>2.1197106109397361</v>
      </c>
      <c r="E179" s="30">
        <f t="shared" ca="1" si="17"/>
        <v>-0.25172032801177646</v>
      </c>
      <c r="F179" s="30">
        <f t="shared" ca="1" si="18"/>
        <v>0.86088737217436651</v>
      </c>
      <c r="G179" s="30">
        <f t="shared" ca="1" si="11"/>
        <v>3.6630858229527679</v>
      </c>
      <c r="H179" s="30">
        <f t="shared" ca="1" si="16"/>
        <v>38.981447310351641</v>
      </c>
    </row>
    <row r="180" spans="1:8" ht="15.75" customHeight="1">
      <c r="A180" s="27">
        <v>2</v>
      </c>
      <c r="B180" s="27">
        <v>20.5</v>
      </c>
      <c r="C180" s="30">
        <f t="shared" ca="1" si="9"/>
        <v>20.542877220845423</v>
      </c>
      <c r="D180" s="30">
        <f t="shared" ca="1" si="10"/>
        <v>3.0225142736019341</v>
      </c>
      <c r="E180" s="30">
        <f t="shared" ca="1" si="17"/>
        <v>-1.481351974188618E-2</v>
      </c>
      <c r="F180" s="30">
        <f t="shared" ca="1" si="18"/>
        <v>0.21134692821515233</v>
      </c>
      <c r="G180" s="30">
        <f t="shared" ca="1" si="11"/>
        <v>4.7479687346677384</v>
      </c>
      <c r="H180" s="30">
        <f t="shared" ca="1" si="16"/>
        <v>115.34974046832596</v>
      </c>
    </row>
    <row r="181" spans="1:8" ht="15.75" customHeight="1">
      <c r="A181" s="27">
        <v>2</v>
      </c>
      <c r="B181" s="27">
        <v>21.3</v>
      </c>
      <c r="C181" s="30">
        <f t="shared" ca="1" si="9"/>
        <v>21.271941154443137</v>
      </c>
      <c r="D181" s="30">
        <f t="shared" ca="1" si="10"/>
        <v>3.0573888875981905</v>
      </c>
      <c r="E181" s="30">
        <f t="shared" ca="1" si="17"/>
        <v>5.5084456018864372E-2</v>
      </c>
      <c r="F181" s="30">
        <f t="shared" ca="1" si="18"/>
        <v>0.10299621531060989</v>
      </c>
      <c r="G181" s="30">
        <f t="shared" ca="1" si="11"/>
        <v>4.7673639147440969</v>
      </c>
      <c r="H181" s="30">
        <f t="shared" ca="1" si="16"/>
        <v>117.60880613297181</v>
      </c>
    </row>
    <row r="182" spans="1:8" ht="15.75" customHeight="1">
      <c r="A182" s="27">
        <v>2</v>
      </c>
      <c r="B182" s="27">
        <v>16</v>
      </c>
      <c r="C182" s="30">
        <f t="shared" ca="1" si="9"/>
        <v>15.956325332545292</v>
      </c>
      <c r="D182" s="30">
        <f t="shared" ca="1" si="10"/>
        <v>2.7698553231901064</v>
      </c>
      <c r="E182" s="30">
        <f t="shared" ca="1" si="17"/>
        <v>-0.15773807944211246</v>
      </c>
      <c r="F182" s="30">
        <f t="shared" ca="1" si="18"/>
        <v>-8.8965177768210765E-2</v>
      </c>
      <c r="G182" s="30">
        <f t="shared" ca="1" si="11"/>
        <v>3.8856365615780337</v>
      </c>
      <c r="H182" s="30">
        <f t="shared" ca="1" si="16"/>
        <v>48.697931827454561</v>
      </c>
    </row>
    <row r="183" spans="1:8" ht="15.75" customHeight="1">
      <c r="A183" s="27">
        <v>2</v>
      </c>
      <c r="B183" s="27">
        <v>12.9</v>
      </c>
      <c r="C183" s="30">
        <f t="shared" ca="1" si="9"/>
        <v>12.909515945708451</v>
      </c>
      <c r="D183" s="30">
        <f t="shared" ca="1" si="10"/>
        <v>2.5579647096326434</v>
      </c>
      <c r="E183" s="30">
        <f t="shared" ca="1" si="17"/>
        <v>-8.9368092030228927E-2</v>
      </c>
      <c r="F183" s="30">
        <f t="shared" ca="1" si="18"/>
        <v>-8.0360662078509171E-2</v>
      </c>
      <c r="G183" s="30">
        <f t="shared" ca="1" si="11"/>
        <v>3.6111396283473125</v>
      </c>
      <c r="H183" s="30">
        <f t="shared" ca="1" si="16"/>
        <v>37.008204390501753</v>
      </c>
    </row>
    <row r="184" spans="1:8" ht="15.75" customHeight="1">
      <c r="A184" s="27">
        <v>2</v>
      </c>
      <c r="B184" s="27">
        <v>12.6</v>
      </c>
      <c r="C184" s="30">
        <f t="shared" ca="1" si="9"/>
        <v>12.543057811460312</v>
      </c>
      <c r="D184" s="30">
        <f t="shared" ca="1" si="10"/>
        <v>2.529167350093569</v>
      </c>
      <c r="E184" s="30">
        <f t="shared" ca="1" si="17"/>
        <v>4.8869449641276444E-2</v>
      </c>
      <c r="F184" s="30">
        <f t="shared" ca="1" si="18"/>
        <v>-9.2221631567147744E-2</v>
      </c>
      <c r="G184" s="30">
        <f t="shared" ca="1" si="11"/>
        <v>3.6897488683683353</v>
      </c>
      <c r="H184" s="30">
        <f t="shared" ca="1" si="16"/>
        <v>40.034791692180988</v>
      </c>
    </row>
    <row r="185" spans="1:8" ht="15.75" customHeight="1">
      <c r="A185" s="27">
        <v>2</v>
      </c>
      <c r="B185" s="27">
        <v>8.9</v>
      </c>
      <c r="C185" s="30">
        <f t="shared" ref="C185:C248" ca="1" si="19">IF(D$7,NORMINV(RAND(),$B185,A$7),B185)</f>
        <v>8.8591688508586675</v>
      </c>
      <c r="D185" s="30">
        <f t="shared" ref="D185:D248" ca="1" si="20">LN(C185)</f>
        <v>2.1814529510584713</v>
      </c>
      <c r="E185" s="30">
        <f t="shared" ca="1" si="17"/>
        <v>1.9199007449273234E-2</v>
      </c>
      <c r="F185" s="30">
        <f t="shared" ca="1" si="18"/>
        <v>0.14994340693392752</v>
      </c>
      <c r="G185" s="30">
        <f t="shared" ref="G185:G248" ca="1" si="21">$A$13+$A$14*D185+IF(D$19,E185,0)+IF(D$23,F185,0)</f>
        <v>3.3254756824219291</v>
      </c>
      <c r="H185" s="30">
        <f t="shared" ca="1" si="16"/>
        <v>27.812225283262023</v>
      </c>
    </row>
    <row r="186" spans="1:8" ht="15.75" customHeight="1">
      <c r="A186" s="27">
        <v>2</v>
      </c>
      <c r="B186" s="27">
        <v>10.1</v>
      </c>
      <c r="C186" s="30">
        <f t="shared" ca="1" si="19"/>
        <v>10.116840275396743</v>
      </c>
      <c r="D186" s="30">
        <f t="shared" ca="1" si="20"/>
        <v>2.3142013893554014</v>
      </c>
      <c r="E186" s="30">
        <f t="shared" ca="1" si="17"/>
        <v>-0.28853793432476943</v>
      </c>
      <c r="F186" s="30">
        <f t="shared" ca="1" si="18"/>
        <v>0.15460137595343634</v>
      </c>
      <c r="G186" s="30">
        <f t="shared" ca="1" si="21"/>
        <v>3.2425918542080456</v>
      </c>
      <c r="H186" s="30">
        <f t="shared" ca="1" si="16"/>
        <v>25.599987269699902</v>
      </c>
    </row>
    <row r="187" spans="1:8" ht="15.75" customHeight="1">
      <c r="A187" s="27">
        <v>2</v>
      </c>
      <c r="B187" s="27">
        <v>34.5</v>
      </c>
      <c r="C187" s="30">
        <f t="shared" ca="1" si="19"/>
        <v>34.450207701168836</v>
      </c>
      <c r="D187" s="30">
        <f t="shared" ca="1" si="20"/>
        <v>3.5395150265029973</v>
      </c>
      <c r="E187" s="30">
        <f t="shared" ca="1" si="17"/>
        <v>-2.9331785480276571E-2</v>
      </c>
      <c r="F187" s="30">
        <f t="shared" ca="1" si="18"/>
        <v>-1.0348181189886574</v>
      </c>
      <c r="G187" s="30">
        <f t="shared" ca="1" si="21"/>
        <v>4.3448552505926479</v>
      </c>
      <c r="H187" s="30">
        <f t="shared" ca="1" si="16"/>
        <v>77.080879260157715</v>
      </c>
    </row>
    <row r="188" spans="1:8" ht="15.75" customHeight="1">
      <c r="A188" s="27">
        <v>2</v>
      </c>
      <c r="B188" s="27">
        <v>8</v>
      </c>
      <c r="C188" s="30">
        <f t="shared" ca="1" si="19"/>
        <v>8.0610243070497525</v>
      </c>
      <c r="D188" s="30">
        <f t="shared" ca="1" si="20"/>
        <v>2.0870406336857963</v>
      </c>
      <c r="E188" s="30">
        <f t="shared" ca="1" si="17"/>
        <v>-6.3734220548507289E-2</v>
      </c>
      <c r="F188" s="30">
        <f t="shared" ca="1" si="18"/>
        <v>0.51507426510030618</v>
      </c>
      <c r="G188" s="30">
        <f t="shared" ca="1" si="21"/>
        <v>3.4510678252717764</v>
      </c>
      <c r="H188" s="30">
        <f t="shared" ca="1" si="16"/>
        <v>31.534047189294149</v>
      </c>
    </row>
    <row r="189" spans="1:8" ht="15.75" customHeight="1">
      <c r="A189" s="27">
        <v>2</v>
      </c>
      <c r="B189" s="27">
        <v>26.4</v>
      </c>
      <c r="C189" s="30">
        <f t="shared" ca="1" si="19"/>
        <v>26.430735255661556</v>
      </c>
      <c r="D189" s="30">
        <f t="shared" ca="1" si="20"/>
        <v>3.2745275472100199</v>
      </c>
      <c r="E189" s="30">
        <f t="shared" ref="E189:E194" ca="1" si="22">NORMINV(RAND(),0,SQRT($A$15*(1/A$16+((D189-$A$17)^2/($A$18)))))</f>
        <v>3.5827806946221591E-2</v>
      </c>
      <c r="F189" s="30">
        <f t="shared" ref="F189:F194" ca="1" si="23">NORMINV(RAND(),0,SQRT($A$15*(1+1/A$16+((D189-$A$17)^2/($A$18)))))</f>
        <v>0.48067658628366222</v>
      </c>
      <c r="G189" s="30">
        <f t="shared" ca="1" si="21"/>
        <v>5.4859642168890321</v>
      </c>
      <c r="H189" s="30">
        <f t="shared" ref="H189:H252" ca="1" si="24">EXP(G189)</f>
        <v>241.28147955025105</v>
      </c>
    </row>
    <row r="190" spans="1:8" ht="15.75" customHeight="1">
      <c r="A190" s="27">
        <v>2</v>
      </c>
      <c r="B190" s="27">
        <v>17</v>
      </c>
      <c r="C190" s="30">
        <f t="shared" ca="1" si="19"/>
        <v>17.038555218360813</v>
      </c>
      <c r="D190" s="30">
        <f t="shared" ca="1" si="20"/>
        <v>2.8354787301516113</v>
      </c>
      <c r="E190" s="30">
        <f t="shared" ca="1" si="22"/>
        <v>-1.3430977052209685E-2</v>
      </c>
      <c r="F190" s="30">
        <f t="shared" ca="1" si="23"/>
        <v>-0.25707307665891521</v>
      </c>
      <c r="G190" s="30">
        <f t="shared" ca="1" si="21"/>
        <v>3.9706879351405591</v>
      </c>
      <c r="H190" s="30">
        <f t="shared" ca="1" si="24"/>
        <v>53.020993300812968</v>
      </c>
    </row>
    <row r="191" spans="1:8" ht="15.75" customHeight="1">
      <c r="A191" s="27">
        <v>2</v>
      </c>
      <c r="B191" s="27">
        <v>10.4</v>
      </c>
      <c r="C191" s="30">
        <f t="shared" ca="1" si="19"/>
        <v>10.373570220080712</v>
      </c>
      <c r="D191" s="30">
        <f t="shared" ca="1" si="20"/>
        <v>2.3392612465073732</v>
      </c>
      <c r="E191" s="30">
        <f t="shared" ca="1" si="22"/>
        <v>8.5510317953091997E-2</v>
      </c>
      <c r="F191" s="30">
        <f t="shared" ca="1" si="23"/>
        <v>0.16285550394421922</v>
      </c>
      <c r="G191" s="30">
        <f t="shared" ca="1" si="21"/>
        <v>3.6664620219289517</v>
      </c>
      <c r="H191" s="30">
        <f t="shared" ca="1" si="24"/>
        <v>39.113278852383758</v>
      </c>
    </row>
    <row r="192" spans="1:8" ht="15.75" customHeight="1">
      <c r="A192" s="27">
        <v>2</v>
      </c>
      <c r="B192" s="27">
        <v>25.6</v>
      </c>
      <c r="C192" s="30">
        <f t="shared" ca="1" si="19"/>
        <v>25.556223483355247</v>
      </c>
      <c r="D192" s="30">
        <f t="shared" ca="1" si="20"/>
        <v>3.2408808675506342</v>
      </c>
      <c r="E192" s="30">
        <f t="shared" ca="1" si="22"/>
        <v>-9.2846294458797871E-3</v>
      </c>
      <c r="F192" s="30">
        <f t="shared" ca="1" si="23"/>
        <v>-0.58620815814921667</v>
      </c>
      <c r="G192" s="30">
        <f t="shared" ca="1" si="21"/>
        <v>4.3181559426458431</v>
      </c>
      <c r="H192" s="30">
        <f t="shared" ca="1" si="24"/>
        <v>75.050103911778166</v>
      </c>
    </row>
    <row r="193" spans="1:8" ht="15.75" customHeight="1">
      <c r="A193" s="27">
        <v>2</v>
      </c>
      <c r="B193" s="27">
        <v>8.5</v>
      </c>
      <c r="C193" s="30">
        <f t="shared" ca="1" si="19"/>
        <v>8.5461204449718444</v>
      </c>
      <c r="D193" s="30">
        <f t="shared" ca="1" si="20"/>
        <v>2.1454774308472828</v>
      </c>
      <c r="E193" s="30">
        <f t="shared" ca="1" si="22"/>
        <v>-0.12378004803536341</v>
      </c>
      <c r="F193" s="30">
        <f t="shared" ca="1" si="23"/>
        <v>-0.16943841613876662</v>
      </c>
      <c r="G193" s="30">
        <f t="shared" ca="1" si="21"/>
        <v>2.8034407694694923</v>
      </c>
      <c r="H193" s="30">
        <f t="shared" ca="1" si="24"/>
        <v>16.501326464604375</v>
      </c>
    </row>
    <row r="194" spans="1:8" ht="15.75" customHeight="1">
      <c r="A194" s="27">
        <v>2</v>
      </c>
      <c r="B194" s="27">
        <v>9.3000000000000007</v>
      </c>
      <c r="C194" s="30">
        <f t="shared" ca="1" si="19"/>
        <v>9.3734293556505026</v>
      </c>
      <c r="D194" s="30">
        <f t="shared" ca="1" si="20"/>
        <v>2.2378790224235723</v>
      </c>
      <c r="E194" s="30">
        <f t="shared" ca="1" si="22"/>
        <v>4.4566407768776836E-2</v>
      </c>
      <c r="F194" s="30">
        <f t="shared" ca="1" si="23"/>
        <v>0.25454850513529448</v>
      </c>
      <c r="G194" s="30">
        <f t="shared" ca="1" si="21"/>
        <v>3.5490443625589476</v>
      </c>
      <c r="H194" s="30">
        <f t="shared" ca="1" si="24"/>
        <v>34.780064469408906</v>
      </c>
    </row>
    <row r="195" spans="1:8" ht="15.75" customHeight="1">
      <c r="A195" s="27"/>
      <c r="B195" s="29" t="s">
        <v>36</v>
      </c>
      <c r="C195" s="30"/>
      <c r="D195" s="30"/>
      <c r="E195" s="30"/>
      <c r="F195" s="30"/>
      <c r="G195" s="30"/>
      <c r="H195" s="39">
        <f t="shared" ref="H195" ca="1" si="25">SUM(H125:H194)</f>
        <v>6065.9140067711915</v>
      </c>
    </row>
    <row r="196" spans="1:8" ht="15.75" customHeight="1">
      <c r="A196" s="27">
        <v>3</v>
      </c>
      <c r="B196" s="27">
        <v>36.200000000000003</v>
      </c>
      <c r="C196" s="30">
        <f t="shared" ca="1" si="19"/>
        <v>36.077858511736757</v>
      </c>
      <c r="D196" s="30">
        <f t="shared" ca="1" si="20"/>
        <v>3.585679339545349</v>
      </c>
      <c r="E196" s="30">
        <f t="shared" ref="E196:E227" ca="1" si="26">NORMINV(RAND(),0,SQRT($A$15*(1/A$16+((D196-$A$17)^2/($A$18)))))</f>
        <v>0.11096803197933806</v>
      </c>
      <c r="F196" s="30">
        <f t="shared" ref="F196:F227" ca="1" si="27">NORMINV(RAND(),0,SQRT($A$15*(1+1/A$16+((D196-$A$17)^2/($A$18)))))</f>
        <v>-0.14578161508800422</v>
      </c>
      <c r="G196" s="30">
        <f t="shared" ca="1" si="21"/>
        <v>5.4507661645687868</v>
      </c>
      <c r="H196" s="30">
        <f t="shared" ca="1" si="24"/>
        <v>232.93656530039638</v>
      </c>
    </row>
    <row r="197" spans="1:8" ht="15.75" customHeight="1">
      <c r="A197" s="27">
        <v>3</v>
      </c>
      <c r="B197" s="27">
        <v>11.4</v>
      </c>
      <c r="C197" s="30">
        <f t="shared" ca="1" si="19"/>
        <v>11.416622817346628</v>
      </c>
      <c r="D197" s="30">
        <f t="shared" ca="1" si="20"/>
        <v>2.435070435216395</v>
      </c>
      <c r="E197" s="30">
        <f t="shared" ca="1" si="26"/>
        <v>-0.17683042413850503</v>
      </c>
      <c r="F197" s="30">
        <f t="shared" ca="1" si="27"/>
        <v>0.70792083352824631</v>
      </c>
      <c r="G197" s="30">
        <f t="shared" ca="1" si="21"/>
        <v>4.1081091431005845</v>
      </c>
      <c r="H197" s="30">
        <f t="shared" ca="1" si="24"/>
        <v>60.831584932183077</v>
      </c>
    </row>
    <row r="198" spans="1:8" ht="15.75" customHeight="1">
      <c r="A198" s="27">
        <v>3</v>
      </c>
      <c r="B198" s="27">
        <v>8</v>
      </c>
      <c r="C198" s="30">
        <f t="shared" ca="1" si="19"/>
        <v>7.9799870103362309</v>
      </c>
      <c r="D198" s="30">
        <f t="shared" ca="1" si="20"/>
        <v>2.076936783682978</v>
      </c>
      <c r="E198" s="30">
        <f t="shared" ca="1" si="26"/>
        <v>0.26253286060660658</v>
      </c>
      <c r="F198" s="30">
        <f t="shared" ca="1" si="27"/>
        <v>-0.31170445650747142</v>
      </c>
      <c r="G198" s="30">
        <f t="shared" ca="1" si="21"/>
        <v>2.9337965246654378</v>
      </c>
      <c r="H198" s="30">
        <f t="shared" ca="1" si="24"/>
        <v>18.798865545025027</v>
      </c>
    </row>
    <row r="199" spans="1:8" ht="15.75" customHeight="1">
      <c r="A199" s="27">
        <v>3</v>
      </c>
      <c r="B199" s="27">
        <v>43.8</v>
      </c>
      <c r="C199" s="30">
        <f t="shared" ca="1" si="19"/>
        <v>43.863835399846643</v>
      </c>
      <c r="D199" s="30">
        <f t="shared" ca="1" si="20"/>
        <v>3.7810901855834591</v>
      </c>
      <c r="E199" s="30">
        <f t="shared" ca="1" si="26"/>
        <v>1.3740704659638864E-2</v>
      </c>
      <c r="F199" s="30">
        <f t="shared" ca="1" si="27"/>
        <v>-0.56895878681053058</v>
      </c>
      <c r="G199" s="30">
        <f t="shared" ca="1" si="21"/>
        <v>5.2544974522838146</v>
      </c>
      <c r="H199" s="30">
        <f t="shared" ca="1" si="24"/>
        <v>191.42526134978823</v>
      </c>
    </row>
    <row r="200" spans="1:8" ht="15.75" customHeight="1">
      <c r="A200" s="27">
        <v>3</v>
      </c>
      <c r="B200" s="27">
        <v>34.4</v>
      </c>
      <c r="C200" s="30">
        <f t="shared" ca="1" si="19"/>
        <v>34.431499790008317</v>
      </c>
      <c r="D200" s="30">
        <f t="shared" ca="1" si="20"/>
        <v>3.5389718369595937</v>
      </c>
      <c r="E200" s="30">
        <f t="shared" ca="1" si="26"/>
        <v>-6.9192393280364514E-2</v>
      </c>
      <c r="F200" s="30">
        <f t="shared" ca="1" si="27"/>
        <v>-0.28098320932531445</v>
      </c>
      <c r="G200" s="30">
        <f t="shared" ca="1" si="21"/>
        <v>5.0579285422326778</v>
      </c>
      <c r="H200" s="30">
        <f t="shared" ca="1" si="24"/>
        <v>157.26441209644722</v>
      </c>
    </row>
    <row r="201" spans="1:8" ht="15.75" customHeight="1">
      <c r="A201" s="27">
        <v>3</v>
      </c>
      <c r="B201" s="27">
        <v>36.200000000000003</v>
      </c>
      <c r="C201" s="30">
        <f t="shared" ca="1" si="19"/>
        <v>36.178201795521787</v>
      </c>
      <c r="D201" s="30">
        <f t="shared" ca="1" si="20"/>
        <v>3.5884567771156695</v>
      </c>
      <c r="E201" s="30">
        <f t="shared" ca="1" si="26"/>
        <v>0.10615814263294569</v>
      </c>
      <c r="F201" s="30">
        <f t="shared" ca="1" si="27"/>
        <v>0.31388654904057878</v>
      </c>
      <c r="G201" s="30">
        <f t="shared" ca="1" si="21"/>
        <v>5.9102314861463707</v>
      </c>
      <c r="H201" s="30">
        <f t="shared" ca="1" si="24"/>
        <v>368.79151565589194</v>
      </c>
    </row>
    <row r="202" spans="1:8" ht="15.75" customHeight="1">
      <c r="A202" s="27">
        <v>3</v>
      </c>
      <c r="B202" s="27">
        <v>25.3</v>
      </c>
      <c r="C202" s="30">
        <f t="shared" ca="1" si="19"/>
        <v>25.345102292875396</v>
      </c>
      <c r="D202" s="30">
        <f t="shared" ca="1" si="20"/>
        <v>3.2325855079341359</v>
      </c>
      <c r="E202" s="30">
        <f t="shared" ca="1" si="26"/>
        <v>7.4953316401443815E-2</v>
      </c>
      <c r="F202" s="30">
        <f t="shared" ca="1" si="27"/>
        <v>1.7759618395393834E-2</v>
      </c>
      <c r="G202" s="30">
        <f t="shared" ca="1" si="21"/>
        <v>4.992601820227506</v>
      </c>
      <c r="H202" s="30">
        <f t="shared" ca="1" si="24"/>
        <v>147.31922342685928</v>
      </c>
    </row>
    <row r="203" spans="1:8" ht="15.75" customHeight="1">
      <c r="A203" s="27">
        <v>3</v>
      </c>
      <c r="B203" s="27">
        <v>8.1999999999999993</v>
      </c>
      <c r="C203" s="30">
        <f t="shared" ca="1" si="19"/>
        <v>8.2467964936221261</v>
      </c>
      <c r="D203" s="30">
        <f t="shared" ca="1" si="20"/>
        <v>2.1098248211337673</v>
      </c>
      <c r="E203" s="30">
        <f t="shared" ca="1" si="26"/>
        <v>-7.0030642785728833E-2</v>
      </c>
      <c r="F203" s="30">
        <f t="shared" ca="1" si="27"/>
        <v>-0.62327353466844349</v>
      </c>
      <c r="G203" s="30">
        <f t="shared" ca="1" si="21"/>
        <v>2.344216646353253</v>
      </c>
      <c r="H203" s="30">
        <f t="shared" ca="1" si="24"/>
        <v>10.425102985626623</v>
      </c>
    </row>
    <row r="204" spans="1:8" ht="15.75" customHeight="1">
      <c r="A204" s="27">
        <v>3</v>
      </c>
      <c r="B204" s="27">
        <v>10.199999999999999</v>
      </c>
      <c r="C204" s="30">
        <f t="shared" ca="1" si="19"/>
        <v>10.164796599909943</v>
      </c>
      <c r="D204" s="30">
        <f t="shared" ca="1" si="20"/>
        <v>2.3189304370335724</v>
      </c>
      <c r="E204" s="30">
        <f t="shared" ca="1" si="26"/>
        <v>-2.2686284034396514E-3</v>
      </c>
      <c r="F204" s="30">
        <f t="shared" ca="1" si="27"/>
        <v>-0.74247136725006557</v>
      </c>
      <c r="G204" s="30">
        <f t="shared" ca="1" si="21"/>
        <v>2.639632677471563</v>
      </c>
      <c r="H204" s="30">
        <f t="shared" ca="1" si="24"/>
        <v>14.008057187608811</v>
      </c>
    </row>
    <row r="205" spans="1:8" ht="15.75" customHeight="1">
      <c r="A205" s="27">
        <v>3</v>
      </c>
      <c r="B205" s="27">
        <v>8.8000000000000007</v>
      </c>
      <c r="C205" s="30">
        <f t="shared" ca="1" si="19"/>
        <v>8.9281387330813953</v>
      </c>
      <c r="D205" s="30">
        <f t="shared" ca="1" si="20"/>
        <v>2.1892079446178432</v>
      </c>
      <c r="E205" s="30">
        <f t="shared" ca="1" si="26"/>
        <v>-0.10083547392122381</v>
      </c>
      <c r="F205" s="30">
        <f t="shared" ca="1" si="27"/>
        <v>0.65284551217886677</v>
      </c>
      <c r="G205" s="30">
        <f t="shared" ca="1" si="21"/>
        <v>3.7212068243130441</v>
      </c>
      <c r="H205" s="30">
        <f t="shared" ca="1" si="24"/>
        <v>41.314223044021794</v>
      </c>
    </row>
    <row r="206" spans="1:8" ht="15.75" customHeight="1">
      <c r="A206" s="27">
        <v>3</v>
      </c>
      <c r="B206" s="27">
        <v>7.6</v>
      </c>
      <c r="C206" s="30">
        <f t="shared" ca="1" si="19"/>
        <v>7.6093931618303019</v>
      </c>
      <c r="D206" s="30">
        <f t="shared" ca="1" si="20"/>
        <v>2.0293834264903761</v>
      </c>
      <c r="E206" s="30">
        <f t="shared" ca="1" si="26"/>
        <v>-0.18035805203829178</v>
      </c>
      <c r="F206" s="30">
        <f t="shared" ca="1" si="27"/>
        <v>-0.47170980278653302</v>
      </c>
      <c r="G206" s="30">
        <f t="shared" ca="1" si="21"/>
        <v>2.2520216100318216</v>
      </c>
      <c r="H206" s="30">
        <f t="shared" ca="1" si="24"/>
        <v>9.5069357391235823</v>
      </c>
    </row>
    <row r="207" spans="1:8" ht="15.75" customHeight="1">
      <c r="A207" s="27">
        <v>3</v>
      </c>
      <c r="B207" s="27">
        <v>24</v>
      </c>
      <c r="C207" s="30">
        <f t="shared" ca="1" si="19"/>
        <v>23.976078215962083</v>
      </c>
      <c r="D207" s="30">
        <f t="shared" ca="1" si="20"/>
        <v>3.1770565922697216</v>
      </c>
      <c r="E207" s="30">
        <f t="shared" ca="1" si="26"/>
        <v>-3.8845814324835838E-2</v>
      </c>
      <c r="F207" s="30">
        <f t="shared" ca="1" si="27"/>
        <v>-0.34948877966596298</v>
      </c>
      <c r="G207" s="30">
        <f t="shared" ca="1" si="21"/>
        <v>4.4194462578706792</v>
      </c>
      <c r="H207" s="30">
        <f t="shared" ca="1" si="24"/>
        <v>83.050284181920929</v>
      </c>
    </row>
    <row r="208" spans="1:8" ht="15.75" customHeight="1">
      <c r="A208" s="27">
        <v>3</v>
      </c>
      <c r="B208" s="27">
        <v>8.6999999999999993</v>
      </c>
      <c r="C208" s="30">
        <f t="shared" ca="1" si="19"/>
        <v>8.7221781046322384</v>
      </c>
      <c r="D208" s="30">
        <f t="shared" ca="1" si="20"/>
        <v>2.16586898937171</v>
      </c>
      <c r="E208" s="30">
        <f t="shared" ca="1" si="26"/>
        <v>-0.28892509903599795</v>
      </c>
      <c r="F208" s="30">
        <f t="shared" ca="1" si="27"/>
        <v>2.6600847658333003E-2</v>
      </c>
      <c r="G208" s="30">
        <f t="shared" ca="1" si="21"/>
        <v>2.8681592760527654</v>
      </c>
      <c r="H208" s="30">
        <f t="shared" ca="1" si="24"/>
        <v>17.604583179196883</v>
      </c>
    </row>
    <row r="209" spans="1:8" ht="15.75" customHeight="1">
      <c r="A209" s="27">
        <v>3</v>
      </c>
      <c r="B209" s="27">
        <v>14</v>
      </c>
      <c r="C209" s="30">
        <f t="shared" ca="1" si="19"/>
        <v>13.965173618581831</v>
      </c>
      <c r="D209" s="30">
        <f t="shared" ca="1" si="20"/>
        <v>2.6365666317281526</v>
      </c>
      <c r="E209" s="30">
        <f t="shared" ca="1" si="26"/>
        <v>-5.6603198108506093E-3</v>
      </c>
      <c r="F209" s="30">
        <f t="shared" ca="1" si="27"/>
        <v>0.28248508715618087</v>
      </c>
      <c r="G209" s="30">
        <f t="shared" ca="1" si="21"/>
        <v>4.1880733020580871</v>
      </c>
      <c r="H209" s="30">
        <f t="shared" ca="1" si="24"/>
        <v>65.895707450029022</v>
      </c>
    </row>
    <row r="210" spans="1:8" ht="15.75" customHeight="1">
      <c r="A210" s="27">
        <v>3</v>
      </c>
      <c r="B210" s="27">
        <v>27.9</v>
      </c>
      <c r="C210" s="30">
        <f t="shared" ca="1" si="19"/>
        <v>27.837638468702519</v>
      </c>
      <c r="D210" s="30">
        <f t="shared" ca="1" si="20"/>
        <v>3.3263890067499209</v>
      </c>
      <c r="E210" s="30">
        <f t="shared" ca="1" si="26"/>
        <v>0.11247754222874604</v>
      </c>
      <c r="F210" s="30">
        <f t="shared" ca="1" si="27"/>
        <v>7.8686452156310274E-2</v>
      </c>
      <c r="G210" s="30">
        <f t="shared" ca="1" si="21"/>
        <v>5.2466484954414199</v>
      </c>
      <c r="H210" s="30">
        <f t="shared" ca="1" si="24"/>
        <v>189.92865382219776</v>
      </c>
    </row>
    <row r="211" spans="1:8" ht="15.75" customHeight="1">
      <c r="A211" s="27">
        <v>3</v>
      </c>
      <c r="B211" s="27">
        <v>13.7</v>
      </c>
      <c r="C211" s="30">
        <f t="shared" ca="1" si="19"/>
        <v>13.74677077076643</v>
      </c>
      <c r="D211" s="30">
        <f t="shared" ca="1" si="20"/>
        <v>2.6208039434951189</v>
      </c>
      <c r="E211" s="30">
        <f t="shared" ca="1" si="26"/>
        <v>6.5060955960839481E-2</v>
      </c>
      <c r="F211" s="30">
        <f t="shared" ca="1" si="27"/>
        <v>0.27302426400523855</v>
      </c>
      <c r="G211" s="30">
        <f t="shared" ca="1" si="21"/>
        <v>4.2231875531991712</v>
      </c>
      <c r="H211" s="30">
        <f t="shared" ca="1" si="24"/>
        <v>68.250690634396776</v>
      </c>
    </row>
    <row r="212" spans="1:8" ht="15.75" customHeight="1">
      <c r="A212" s="27">
        <v>3</v>
      </c>
      <c r="B212" s="27">
        <v>24.5</v>
      </c>
      <c r="C212" s="30">
        <f t="shared" ca="1" si="19"/>
        <v>24.410743067614835</v>
      </c>
      <c r="D212" s="30">
        <f t="shared" ca="1" si="20"/>
        <v>3.1950233250564524</v>
      </c>
      <c r="E212" s="30">
        <f t="shared" ca="1" si="26"/>
        <v>8.9286141463202698E-2</v>
      </c>
      <c r="F212" s="30">
        <f t="shared" ca="1" si="27"/>
        <v>-0.69995193185940685</v>
      </c>
      <c r="G212" s="30">
        <f t="shared" ca="1" si="21"/>
        <v>4.2269171998079358</v>
      </c>
      <c r="H212" s="30">
        <f t="shared" ca="1" si="24"/>
        <v>68.50571687451955</v>
      </c>
    </row>
    <row r="213" spans="1:8" ht="15.75" customHeight="1">
      <c r="A213" s="27">
        <v>3</v>
      </c>
      <c r="B213" s="27">
        <v>15.9</v>
      </c>
      <c r="C213" s="30">
        <f t="shared" ca="1" si="19"/>
        <v>15.919489068250622</v>
      </c>
      <c r="D213" s="30">
        <f t="shared" ca="1" si="20"/>
        <v>2.7675440861983724</v>
      </c>
      <c r="E213" s="30">
        <f t="shared" ca="1" si="26"/>
        <v>-0.15565079875593094</v>
      </c>
      <c r="F213" s="30">
        <f t="shared" ca="1" si="27"/>
        <v>0.23907141815913396</v>
      </c>
      <c r="G213" s="30">
        <f t="shared" ca="1" si="21"/>
        <v>4.2119266969438911</v>
      </c>
      <c r="H213" s="30">
        <f t="shared" ca="1" si="24"/>
        <v>67.486440549013764</v>
      </c>
    </row>
    <row r="214" spans="1:8" ht="15.75" customHeight="1">
      <c r="A214" s="27">
        <v>3</v>
      </c>
      <c r="B214" s="27">
        <v>20.2</v>
      </c>
      <c r="C214" s="30">
        <f t="shared" ca="1" si="19"/>
        <v>20.16414916724997</v>
      </c>
      <c r="D214" s="30">
        <f t="shared" ca="1" si="20"/>
        <v>3.0039062338943689</v>
      </c>
      <c r="E214" s="30">
        <f t="shared" ca="1" si="26"/>
        <v>4.183450670791488E-2</v>
      </c>
      <c r="F214" s="30">
        <f t="shared" ca="1" si="27"/>
        <v>-4.8059133357851093E-2</v>
      </c>
      <c r="G214" s="30">
        <f t="shared" ca="1" si="21"/>
        <v>4.5143447997600088</v>
      </c>
      <c r="H214" s="30">
        <f t="shared" ca="1" si="24"/>
        <v>91.317715028534451</v>
      </c>
    </row>
    <row r="215" spans="1:8" ht="15.75" customHeight="1">
      <c r="A215" s="27">
        <v>3</v>
      </c>
      <c r="B215" s="27">
        <v>27.6</v>
      </c>
      <c r="C215" s="30">
        <f t="shared" ca="1" si="19"/>
        <v>27.601528255399696</v>
      </c>
      <c r="D215" s="30">
        <f t="shared" ca="1" si="20"/>
        <v>3.3178711427626082</v>
      </c>
      <c r="E215" s="30">
        <f t="shared" ca="1" si="26"/>
        <v>0.23895446960311995</v>
      </c>
      <c r="F215" s="30">
        <f t="shared" ca="1" si="27"/>
        <v>-0.45344135111247191</v>
      </c>
      <c r="G215" s="30">
        <f t="shared" ca="1" si="21"/>
        <v>4.8268686978366961</v>
      </c>
      <c r="H215" s="30">
        <f t="shared" ca="1" si="24"/>
        <v>124.81950051264975</v>
      </c>
    </row>
    <row r="216" spans="1:8" ht="15.75" customHeight="1">
      <c r="A216" s="27">
        <v>3</v>
      </c>
      <c r="B216" s="27">
        <v>26.5</v>
      </c>
      <c r="C216" s="30">
        <f t="shared" ca="1" si="19"/>
        <v>26.521751947033721</v>
      </c>
      <c r="D216" s="30">
        <f t="shared" ca="1" si="20"/>
        <v>3.2779652244869029</v>
      </c>
      <c r="E216" s="30">
        <f t="shared" ca="1" si="26"/>
        <v>6.5046957880127015E-2</v>
      </c>
      <c r="F216" s="30">
        <f t="shared" ca="1" si="27"/>
        <v>0.42539607140962443</v>
      </c>
      <c r="G216" s="30">
        <f t="shared" ca="1" si="21"/>
        <v>5.465605065755156</v>
      </c>
      <c r="H216" s="30">
        <f t="shared" ca="1" si="24"/>
        <v>236.41886079711682</v>
      </c>
    </row>
    <row r="217" spans="1:8" ht="15.75" customHeight="1">
      <c r="A217" s="27">
        <v>3</v>
      </c>
      <c r="B217" s="27">
        <v>8.6</v>
      </c>
      <c r="C217" s="30">
        <f t="shared" ca="1" si="19"/>
        <v>8.6228033888481566</v>
      </c>
      <c r="D217" s="30">
        <f t="shared" ca="1" si="20"/>
        <v>2.1544102509272416</v>
      </c>
      <c r="E217" s="30">
        <f t="shared" ca="1" si="26"/>
        <v>2.6753545501120947E-2</v>
      </c>
      <c r="F217" s="30">
        <f t="shared" ca="1" si="27"/>
        <v>0.43017183055635344</v>
      </c>
      <c r="G217" s="30">
        <f t="shared" ca="1" si="21"/>
        <v>3.5684018356805272</v>
      </c>
      <c r="H217" s="30">
        <f t="shared" ca="1" si="24"/>
        <v>35.459877132535006</v>
      </c>
    </row>
    <row r="218" spans="1:8" ht="15.75" customHeight="1">
      <c r="A218" s="27">
        <v>3</v>
      </c>
      <c r="B218" s="27">
        <v>9</v>
      </c>
      <c r="C218" s="30">
        <f t="shared" ca="1" si="19"/>
        <v>8.9106861069104433</v>
      </c>
      <c r="D218" s="30">
        <f t="shared" ca="1" si="20"/>
        <v>2.1872512426606372</v>
      </c>
      <c r="E218" s="30">
        <f t="shared" ca="1" si="26"/>
        <v>-7.2639506832919351E-2</v>
      </c>
      <c r="F218" s="30">
        <f t="shared" ca="1" si="27"/>
        <v>-0.72509322621311201</v>
      </c>
      <c r="G218" s="30">
        <f t="shared" ca="1" si="21"/>
        <v>2.3682183932048742</v>
      </c>
      <c r="H218" s="30">
        <f t="shared" ca="1" si="24"/>
        <v>10.678350704667908</v>
      </c>
    </row>
    <row r="219" spans="1:8" ht="15.75" customHeight="1">
      <c r="A219" s="27">
        <v>3</v>
      </c>
      <c r="B219" s="27">
        <v>30.2</v>
      </c>
      <c r="C219" s="30">
        <f t="shared" ca="1" si="19"/>
        <v>30.199807571986547</v>
      </c>
      <c r="D219" s="30">
        <f t="shared" ca="1" si="20"/>
        <v>3.4078355525719992</v>
      </c>
      <c r="E219" s="30">
        <f t="shared" ca="1" si="26"/>
        <v>-3.1116858255771682E-2</v>
      </c>
      <c r="F219" s="30">
        <f t="shared" ca="1" si="27"/>
        <v>-0.11210516133614576</v>
      </c>
      <c r="G219" s="30">
        <f t="shared" ca="1" si="21"/>
        <v>5.0473611248813608</v>
      </c>
      <c r="H219" s="30">
        <f t="shared" ca="1" si="24"/>
        <v>155.61128345322237</v>
      </c>
    </row>
    <row r="220" spans="1:8" ht="15.75" customHeight="1">
      <c r="A220" s="27">
        <v>3</v>
      </c>
      <c r="B220" s="27">
        <v>9.6999999999999993</v>
      </c>
      <c r="C220" s="30">
        <f t="shared" ca="1" si="19"/>
        <v>9.6743794279165289</v>
      </c>
      <c r="D220" s="30">
        <f t="shared" ca="1" si="20"/>
        <v>2.2694810950412583</v>
      </c>
      <c r="E220" s="30">
        <f t="shared" ca="1" si="26"/>
        <v>-0.16467999185711157</v>
      </c>
      <c r="F220" s="30">
        <f t="shared" ca="1" si="27"/>
        <v>-0.47530437855072488</v>
      </c>
      <c r="G220" s="30">
        <f t="shared" ca="1" si="21"/>
        <v>2.6623647011809002</v>
      </c>
      <c r="H220" s="30">
        <f t="shared" ca="1" si="24"/>
        <v>14.330135552995067</v>
      </c>
    </row>
    <row r="221" spans="1:8" ht="15.75" customHeight="1">
      <c r="A221" s="27">
        <v>3</v>
      </c>
      <c r="B221" s="27">
        <v>8.8000000000000007</v>
      </c>
      <c r="C221" s="30">
        <f t="shared" ca="1" si="19"/>
        <v>8.7824212713225318</v>
      </c>
      <c r="D221" s="30">
        <f t="shared" ca="1" si="20"/>
        <v>2.1727521408503763</v>
      </c>
      <c r="E221" s="30">
        <f t="shared" ca="1" si="26"/>
        <v>0.1575710405304514</v>
      </c>
      <c r="F221" s="30">
        <f t="shared" ca="1" si="27"/>
        <v>-0.16464525675495284</v>
      </c>
      <c r="G221" s="30">
        <f t="shared" ca="1" si="21"/>
        <v>3.1348266698896516</v>
      </c>
      <c r="H221" s="30">
        <f t="shared" ca="1" si="24"/>
        <v>22.984651564555154</v>
      </c>
    </row>
    <row r="222" spans="1:8" ht="15.75" customHeight="1">
      <c r="A222" s="27">
        <v>3</v>
      </c>
      <c r="B222" s="27">
        <v>13</v>
      </c>
      <c r="C222" s="30">
        <f t="shared" ca="1" si="19"/>
        <v>13.068845007207532</v>
      </c>
      <c r="D222" s="30">
        <f t="shared" ca="1" si="20"/>
        <v>2.5702311539690537</v>
      </c>
      <c r="E222" s="30">
        <f t="shared" ca="1" si="26"/>
        <v>-8.1205817983927453E-2</v>
      </c>
      <c r="F222" s="30">
        <f t="shared" ca="1" si="27"/>
        <v>0.47424273236229836</v>
      </c>
      <c r="G222" s="30">
        <f t="shared" ca="1" si="21"/>
        <v>4.194252138712999</v>
      </c>
      <c r="H222" s="30">
        <f t="shared" ca="1" si="24"/>
        <v>66.304126741280371</v>
      </c>
    </row>
    <row r="223" spans="1:8" ht="15.75" customHeight="1">
      <c r="A223" s="27">
        <v>3</v>
      </c>
      <c r="B223" s="27">
        <v>20.5</v>
      </c>
      <c r="C223" s="30">
        <f t="shared" ca="1" si="19"/>
        <v>20.490120147828573</v>
      </c>
      <c r="D223" s="30">
        <f t="shared" ca="1" si="20"/>
        <v>3.0199428259636596</v>
      </c>
      <c r="E223" s="30">
        <f t="shared" ca="1" si="26"/>
        <v>-1.0510812327306936E-2</v>
      </c>
      <c r="F223" s="30">
        <f t="shared" ca="1" si="27"/>
        <v>0.22670096011060781</v>
      </c>
      <c r="G223" s="30">
        <f t="shared" ca="1" si="21"/>
        <v>4.7633601109222621</v>
      </c>
      <c r="H223" s="30">
        <f t="shared" ca="1" si="24"/>
        <v>117.13886494942889</v>
      </c>
    </row>
    <row r="224" spans="1:8" ht="15.75" customHeight="1">
      <c r="A224" s="27">
        <v>3</v>
      </c>
      <c r="B224" s="27">
        <v>9.1</v>
      </c>
      <c r="C224" s="30">
        <f t="shared" ca="1" si="19"/>
        <v>9.1544224081718362</v>
      </c>
      <c r="D224" s="30">
        <f t="shared" ca="1" si="20"/>
        <v>2.2142370858218148</v>
      </c>
      <c r="E224" s="30">
        <f t="shared" ca="1" si="26"/>
        <v>-2.8992282381597411E-2</v>
      </c>
      <c r="F224" s="30">
        <f t="shared" ca="1" si="27"/>
        <v>-0.14686889307874901</v>
      </c>
      <c r="G224" s="30">
        <f t="shared" ca="1" si="21"/>
        <v>3.0348524482757306</v>
      </c>
      <c r="H224" s="30">
        <f t="shared" ca="1" si="24"/>
        <v>20.797908905743363</v>
      </c>
    </row>
    <row r="225" spans="1:8" ht="15.75" customHeight="1">
      <c r="A225" s="27">
        <v>3</v>
      </c>
      <c r="B225" s="27">
        <v>42.4</v>
      </c>
      <c r="C225" s="30">
        <f t="shared" ca="1" si="19"/>
        <v>42.368341964693059</v>
      </c>
      <c r="D225" s="30">
        <f t="shared" ca="1" si="20"/>
        <v>3.7464014315785397</v>
      </c>
      <c r="E225" s="30">
        <f t="shared" ca="1" si="26"/>
        <v>-4.5175858504967248E-2</v>
      </c>
      <c r="F225" s="30">
        <f t="shared" ca="1" si="27"/>
        <v>-1.0042358649582794</v>
      </c>
      <c r="G225" s="30">
        <f t="shared" ca="1" si="21"/>
        <v>4.7027641871533401</v>
      </c>
      <c r="H225" s="30">
        <f t="shared" ca="1" si="24"/>
        <v>110.25150743941437</v>
      </c>
    </row>
    <row r="226" spans="1:8" ht="15.75" customHeight="1">
      <c r="A226" s="27">
        <v>3</v>
      </c>
      <c r="B226" s="27">
        <v>22.4</v>
      </c>
      <c r="C226" s="30">
        <f t="shared" ca="1" si="19"/>
        <v>22.464711555688112</v>
      </c>
      <c r="D226" s="30">
        <f t="shared" ca="1" si="20"/>
        <v>3.1119457027196002</v>
      </c>
      <c r="E226" s="30">
        <f t="shared" ca="1" si="26"/>
        <v>-8.7345766490713073E-2</v>
      </c>
      <c r="F226" s="30">
        <f t="shared" ca="1" si="27"/>
        <v>-0.13582913104553385</v>
      </c>
      <c r="G226" s="30">
        <f t="shared" ca="1" si="21"/>
        <v>4.4766039173928638</v>
      </c>
      <c r="H226" s="30">
        <f t="shared" ca="1" si="24"/>
        <v>87.935528684795173</v>
      </c>
    </row>
    <row r="227" spans="1:8" ht="15.75" customHeight="1">
      <c r="A227" s="27">
        <v>3</v>
      </c>
      <c r="B227" s="27">
        <v>12.2</v>
      </c>
      <c r="C227" s="30">
        <f t="shared" ca="1" si="19"/>
        <v>12.24989093393283</v>
      </c>
      <c r="D227" s="30">
        <f t="shared" ca="1" si="20"/>
        <v>2.5055170335986787</v>
      </c>
      <c r="E227" s="30">
        <f t="shared" ca="1" si="26"/>
        <v>6.9085914028341106E-2</v>
      </c>
      <c r="F227" s="30">
        <f t="shared" ca="1" si="27"/>
        <v>-0.83355205064152094</v>
      </c>
      <c r="G227" s="30">
        <f t="shared" ca="1" si="21"/>
        <v>2.9294051876982929</v>
      </c>
      <c r="H227" s="30">
        <f t="shared" ca="1" si="24"/>
        <v>18.716494383948422</v>
      </c>
    </row>
    <row r="228" spans="1:8" ht="15.75" customHeight="1">
      <c r="A228" s="27">
        <v>3</v>
      </c>
      <c r="B228" s="27">
        <v>9.1</v>
      </c>
      <c r="C228" s="30">
        <f t="shared" ca="1" si="19"/>
        <v>9.0709040668126857</v>
      </c>
      <c r="D228" s="30">
        <f t="shared" ca="1" si="20"/>
        <v>2.2050719357652508</v>
      </c>
      <c r="E228" s="30">
        <f t="shared" ref="E228:E259" ca="1" si="28">NORMINV(RAND(),0,SQRT($A$15*(1/A$16+((D228-$A$17)^2/($A$18)))))</f>
        <v>3.8366385309753656E-2</v>
      </c>
      <c r="F228" s="30">
        <f t="shared" ref="F228:F259" ca="1" si="29">NORMINV(RAND(),0,SQRT($A$15*(1+1/A$16+((D228-$A$17)^2/($A$18)))))</f>
        <v>-0.12021894940672297</v>
      </c>
      <c r="G228" s="30">
        <f t="shared" ca="1" si="21"/>
        <v>3.113658458634283</v>
      </c>
      <c r="H228" s="30">
        <f t="shared" ca="1" si="24"/>
        <v>22.503221092581217</v>
      </c>
    </row>
    <row r="229" spans="1:8" ht="15.75" customHeight="1">
      <c r="A229" s="27">
        <v>3</v>
      </c>
      <c r="B229" s="27">
        <v>27.4</v>
      </c>
      <c r="C229" s="30">
        <f t="shared" ca="1" si="19"/>
        <v>27.475080946886653</v>
      </c>
      <c r="D229" s="30">
        <f t="shared" ca="1" si="20"/>
        <v>3.3132794464868609</v>
      </c>
      <c r="E229" s="30">
        <f t="shared" ca="1" si="28"/>
        <v>3.0618784090278976E-3</v>
      </c>
      <c r="F229" s="30">
        <f t="shared" ca="1" si="29"/>
        <v>-0.25014400435845485</v>
      </c>
      <c r="G229" s="30">
        <f t="shared" ca="1" si="21"/>
        <v>4.7866570231161889</v>
      </c>
      <c r="H229" s="30">
        <f t="shared" ca="1" si="24"/>
        <v>119.89987543388287</v>
      </c>
    </row>
    <row r="230" spans="1:8" ht="15.75" customHeight="1">
      <c r="A230" s="27">
        <v>3</v>
      </c>
      <c r="B230" s="27">
        <v>32.6</v>
      </c>
      <c r="C230" s="30">
        <f t="shared" ca="1" si="19"/>
        <v>32.60330339521893</v>
      </c>
      <c r="D230" s="30">
        <f t="shared" ca="1" si="20"/>
        <v>3.4844136143806934</v>
      </c>
      <c r="E230" s="30">
        <f t="shared" ca="1" si="28"/>
        <v>-3.9791001107485249E-2</v>
      </c>
      <c r="F230" s="30">
        <f t="shared" ca="1" si="29"/>
        <v>-0.18715573576522154</v>
      </c>
      <c r="G230" s="30">
        <f t="shared" ca="1" si="21"/>
        <v>5.0906595018451251</v>
      </c>
      <c r="H230" s="30">
        <f t="shared" ca="1" si="24"/>
        <v>162.496993790049</v>
      </c>
    </row>
    <row r="231" spans="1:8" ht="15.75" customHeight="1">
      <c r="A231" s="27">
        <v>3</v>
      </c>
      <c r="B231" s="27">
        <v>16.2</v>
      </c>
      <c r="C231" s="30">
        <f t="shared" ca="1" si="19"/>
        <v>16.167680966253123</v>
      </c>
      <c r="D231" s="30">
        <f t="shared" ca="1" si="20"/>
        <v>2.7830142474878508</v>
      </c>
      <c r="E231" s="30">
        <f t="shared" ca="1" si="28"/>
        <v>-2.3524657759451091E-3</v>
      </c>
      <c r="F231" s="30">
        <f t="shared" ca="1" si="29"/>
        <v>-0.14641038103322218</v>
      </c>
      <c r="G231" s="30">
        <f t="shared" ca="1" si="21"/>
        <v>4.00540420606883</v>
      </c>
      <c r="H231" s="30">
        <f t="shared" ca="1" si="24"/>
        <v>54.894008406653171</v>
      </c>
    </row>
    <row r="232" spans="1:8" ht="15.75" customHeight="1">
      <c r="A232" s="27">
        <v>3</v>
      </c>
      <c r="B232" s="27">
        <v>11.4</v>
      </c>
      <c r="C232" s="30">
        <f t="shared" ca="1" si="19"/>
        <v>11.379033646274033</v>
      </c>
      <c r="D232" s="30">
        <f t="shared" ca="1" si="20"/>
        <v>2.4317725082449209</v>
      </c>
      <c r="E232" s="30">
        <f t="shared" ca="1" si="28"/>
        <v>-0.10676890579186629</v>
      </c>
      <c r="F232" s="30">
        <f t="shared" ca="1" si="29"/>
        <v>0.47717215456710477</v>
      </c>
      <c r="G232" s="30">
        <f t="shared" ca="1" si="21"/>
        <v>3.9419515791014184</v>
      </c>
      <c r="H232" s="30">
        <f t="shared" ca="1" si="24"/>
        <v>51.519046749988966</v>
      </c>
    </row>
    <row r="233" spans="1:8" ht="15.75" customHeight="1">
      <c r="A233" s="27">
        <v>3</v>
      </c>
      <c r="B233" s="27">
        <v>13.2</v>
      </c>
      <c r="C233" s="30">
        <f t="shared" ca="1" si="19"/>
        <v>13.0994709395797</v>
      </c>
      <c r="D233" s="30">
        <f t="shared" ca="1" si="20"/>
        <v>2.5725718430999316</v>
      </c>
      <c r="E233" s="30">
        <f t="shared" ca="1" si="28"/>
        <v>-0.1227792592276481</v>
      </c>
      <c r="F233" s="30">
        <f t="shared" ca="1" si="29"/>
        <v>-0.61692851894107437</v>
      </c>
      <c r="G233" s="30">
        <f t="shared" ca="1" si="21"/>
        <v>3.065390040854858</v>
      </c>
      <c r="H233" s="30">
        <f t="shared" ca="1" si="24"/>
        <v>21.442823933702908</v>
      </c>
    </row>
    <row r="234" spans="1:8" ht="15.75" customHeight="1">
      <c r="A234" s="27">
        <v>3</v>
      </c>
      <c r="B234" s="27">
        <v>17.2</v>
      </c>
      <c r="C234" s="30">
        <f t="shared" ca="1" si="19"/>
        <v>17.230000130060997</v>
      </c>
      <c r="D234" s="30">
        <f t="shared" ca="1" si="20"/>
        <v>2.8466520580883579</v>
      </c>
      <c r="E234" s="30">
        <f t="shared" ca="1" si="28"/>
        <v>-1.3174612254124548E-2</v>
      </c>
      <c r="F234" s="30">
        <f t="shared" ca="1" si="29"/>
        <v>-0.39282246871126192</v>
      </c>
      <c r="G234" s="30">
        <f t="shared" ca="1" si="21"/>
        <v>3.8537285538680961</v>
      </c>
      <c r="H234" s="30">
        <f t="shared" ca="1" si="24"/>
        <v>47.168606457082859</v>
      </c>
    </row>
    <row r="235" spans="1:8" ht="15.75" customHeight="1">
      <c r="A235" s="27">
        <v>3</v>
      </c>
      <c r="B235" s="27">
        <v>59.5</v>
      </c>
      <c r="C235" s="30">
        <f t="shared" ca="1" si="19"/>
        <v>59.652090461906148</v>
      </c>
      <c r="D235" s="30">
        <f t="shared" ca="1" si="20"/>
        <v>4.0885291933934873</v>
      </c>
      <c r="E235" s="30">
        <f t="shared" ca="1" si="28"/>
        <v>-3.750369555833865E-2</v>
      </c>
      <c r="F235" s="30">
        <f t="shared" ca="1" si="29"/>
        <v>0.17548151233941006</v>
      </c>
      <c r="G235" s="30">
        <f t="shared" ca="1" si="21"/>
        <v>6.4576547310305852</v>
      </c>
      <c r="H235" s="30">
        <f t="shared" ca="1" si="24"/>
        <v>637.56404264034336</v>
      </c>
    </row>
    <row r="236" spans="1:8" ht="15.75" customHeight="1">
      <c r="A236" s="27">
        <v>3</v>
      </c>
      <c r="B236" s="27">
        <v>35.6</v>
      </c>
      <c r="C236" s="30">
        <f t="shared" ca="1" si="19"/>
        <v>35.544464906043849</v>
      </c>
      <c r="D236" s="30">
        <f t="shared" ca="1" si="20"/>
        <v>3.5707844452814652</v>
      </c>
      <c r="E236" s="30">
        <f t="shared" ca="1" si="28"/>
        <v>9.3339391481046863E-2</v>
      </c>
      <c r="F236" s="30">
        <f t="shared" ca="1" si="29"/>
        <v>0.68116843099879931</v>
      </c>
      <c r="G236" s="30">
        <f t="shared" ca="1" si="21"/>
        <v>6.2353808132460244</v>
      </c>
      <c r="H236" s="30">
        <f t="shared" ca="1" si="24"/>
        <v>510.49498468952191</v>
      </c>
    </row>
    <row r="237" spans="1:8" ht="15.75" customHeight="1">
      <c r="A237" s="27">
        <v>3</v>
      </c>
      <c r="B237" s="27">
        <v>25</v>
      </c>
      <c r="C237" s="30">
        <f t="shared" ca="1" si="19"/>
        <v>25.050752375567491</v>
      </c>
      <c r="D237" s="30">
        <f t="shared" ca="1" si="20"/>
        <v>3.2209038620326278</v>
      </c>
      <c r="E237" s="30">
        <f t="shared" ca="1" si="28"/>
        <v>-2.6450073574381335E-2</v>
      </c>
      <c r="F237" s="30">
        <f t="shared" ca="1" si="29"/>
        <v>-0.18233150493989567</v>
      </c>
      <c r="G237" s="30">
        <f t="shared" ca="1" si="21"/>
        <v>4.6717304935937243</v>
      </c>
      <c r="H237" s="30">
        <f t="shared" ca="1" si="24"/>
        <v>106.88254204334956</v>
      </c>
    </row>
    <row r="238" spans="1:8" ht="15.75" customHeight="1">
      <c r="A238" s="27">
        <v>3</v>
      </c>
      <c r="B238" s="27">
        <v>25.2</v>
      </c>
      <c r="C238" s="30">
        <f t="shared" ca="1" si="19"/>
        <v>25.192789270490888</v>
      </c>
      <c r="D238" s="30">
        <f t="shared" ca="1" si="20"/>
        <v>3.2265578135116142</v>
      </c>
      <c r="E238" s="30">
        <f t="shared" ca="1" si="28"/>
        <v>7.1434709896121218E-2</v>
      </c>
      <c r="F238" s="30">
        <f t="shared" ca="1" si="29"/>
        <v>-0.41209608247189572</v>
      </c>
      <c r="G238" s="30">
        <f t="shared" ca="1" si="21"/>
        <v>4.5492291350084804</v>
      </c>
      <c r="H238" s="30">
        <f t="shared" ca="1" si="24"/>
        <v>94.559487613909681</v>
      </c>
    </row>
    <row r="239" spans="1:8" ht="15.75" customHeight="1">
      <c r="A239" s="27">
        <v>3</v>
      </c>
      <c r="B239" s="27">
        <v>33.5</v>
      </c>
      <c r="C239" s="30">
        <f t="shared" ca="1" si="19"/>
        <v>33.556944730834154</v>
      </c>
      <c r="D239" s="30">
        <f t="shared" ca="1" si="20"/>
        <v>3.513243838444994</v>
      </c>
      <c r="E239" s="30">
        <f t="shared" ca="1" si="28"/>
        <v>-1.0872211567811763E-2</v>
      </c>
      <c r="F239" s="30">
        <f t="shared" ca="1" si="29"/>
        <v>-8.3254541256406897E-2</v>
      </c>
      <c r="G239" s="30">
        <f t="shared" ca="1" si="21"/>
        <v>5.2713013317580302</v>
      </c>
      <c r="H239" s="30">
        <f t="shared" ca="1" si="24"/>
        <v>194.66912680127209</v>
      </c>
    </row>
    <row r="240" spans="1:8" ht="15.75" customHeight="1">
      <c r="A240" s="27">
        <v>3</v>
      </c>
      <c r="B240" s="27">
        <v>30.7</v>
      </c>
      <c r="C240" s="30">
        <f t="shared" ca="1" si="19"/>
        <v>30.667001573031044</v>
      </c>
      <c r="D240" s="30">
        <f t="shared" ca="1" si="20"/>
        <v>3.4231872091810063</v>
      </c>
      <c r="E240" s="30">
        <f t="shared" ca="1" si="28"/>
        <v>3.5510524891704705E-2</v>
      </c>
      <c r="F240" s="30">
        <f t="shared" ca="1" si="29"/>
        <v>0.38940977350340711</v>
      </c>
      <c r="G240" s="30">
        <f t="shared" ca="1" si="21"/>
        <v>5.6409678497520144</v>
      </c>
      <c r="H240" s="30">
        <f t="shared" ca="1" si="24"/>
        <v>281.7352639678262</v>
      </c>
    </row>
    <row r="241" spans="1:8" ht="15.75" customHeight="1">
      <c r="A241" s="27">
        <v>3</v>
      </c>
      <c r="B241" s="27">
        <v>21.8</v>
      </c>
      <c r="C241" s="30">
        <f t="shared" ca="1" si="19"/>
        <v>21.769257757880201</v>
      </c>
      <c r="D241" s="30">
        <f t="shared" ca="1" si="20"/>
        <v>3.0804987799422139</v>
      </c>
      <c r="E241" s="30">
        <f t="shared" ca="1" si="28"/>
        <v>1.8402762514172989E-2</v>
      </c>
      <c r="F241" s="30">
        <f t="shared" ca="1" si="29"/>
        <v>9.3339124729411443E-2</v>
      </c>
      <c r="G241" s="30">
        <f t="shared" ca="1" si="21"/>
        <v>4.7593584334849321</v>
      </c>
      <c r="H241" s="30">
        <f t="shared" ca="1" si="24"/>
        <v>116.6710496437799</v>
      </c>
    </row>
    <row r="242" spans="1:8" ht="15.75" customHeight="1">
      <c r="A242" s="27">
        <v>3</v>
      </c>
      <c r="B242" s="27">
        <v>18.8</v>
      </c>
      <c r="C242" s="30">
        <f t="shared" ca="1" si="19"/>
        <v>18.696385064300458</v>
      </c>
      <c r="D242" s="30">
        <f t="shared" ca="1" si="20"/>
        <v>2.9283301931038603</v>
      </c>
      <c r="E242" s="30">
        <f t="shared" ca="1" si="28"/>
        <v>-9.6733811273424092E-2</v>
      </c>
      <c r="F242" s="30">
        <f t="shared" ca="1" si="29"/>
        <v>0.20867871490737741</v>
      </c>
      <c r="G242" s="30">
        <f t="shared" ca="1" si="21"/>
        <v>4.5071533281430511</v>
      </c>
      <c r="H242" s="30">
        <f t="shared" ca="1" si="24"/>
        <v>90.663361973602377</v>
      </c>
    </row>
    <row r="243" spans="1:8" ht="15.75" customHeight="1">
      <c r="A243" s="27">
        <v>3</v>
      </c>
      <c r="B243" s="27">
        <v>9.3000000000000007</v>
      </c>
      <c r="C243" s="30">
        <f t="shared" ca="1" si="19"/>
        <v>9.2901841956230022</v>
      </c>
      <c r="D243" s="30">
        <f t="shared" ca="1" si="20"/>
        <v>2.2289583799298347</v>
      </c>
      <c r="E243" s="30">
        <f t="shared" ca="1" si="28"/>
        <v>0.15791117774465149</v>
      </c>
      <c r="F243" s="30">
        <f t="shared" ca="1" si="29"/>
        <v>-0.60566545936898775</v>
      </c>
      <c r="G243" s="30">
        <f t="shared" ca="1" si="21"/>
        <v>2.7873781415004775</v>
      </c>
      <c r="H243" s="30">
        <f t="shared" ca="1" si="24"/>
        <v>16.23838918178765</v>
      </c>
    </row>
    <row r="244" spans="1:8" ht="15.75" customHeight="1">
      <c r="A244" s="27">
        <v>3</v>
      </c>
      <c r="B244" s="27">
        <v>8.3000000000000007</v>
      </c>
      <c r="C244" s="30">
        <f t="shared" ca="1" si="19"/>
        <v>8.2833774513747329</v>
      </c>
      <c r="D244" s="30">
        <f t="shared" ca="1" si="20"/>
        <v>2.1142507899820426</v>
      </c>
      <c r="E244" s="30">
        <f t="shared" ca="1" si="28"/>
        <v>0.13564837077617237</v>
      </c>
      <c r="F244" s="30">
        <f t="shared" ca="1" si="29"/>
        <v>0.63767909572285597</v>
      </c>
      <c r="G244" s="30">
        <f t="shared" ca="1" si="21"/>
        <v>3.8181898218738413</v>
      </c>
      <c r="H244" s="30">
        <f t="shared" ca="1" si="24"/>
        <v>45.521731252099791</v>
      </c>
    </row>
    <row r="245" spans="1:8" ht="15.75" customHeight="1">
      <c r="A245" s="27">
        <v>3</v>
      </c>
      <c r="B245" s="27">
        <v>20.9</v>
      </c>
      <c r="C245" s="30">
        <f t="shared" ca="1" si="19"/>
        <v>20.877798860444539</v>
      </c>
      <c r="D245" s="30">
        <f t="shared" ca="1" si="20"/>
        <v>3.0386863388964258</v>
      </c>
      <c r="E245" s="30">
        <f t="shared" ca="1" si="28"/>
        <v>3.3525343039881181E-2</v>
      </c>
      <c r="F245" s="30">
        <f t="shared" ca="1" si="29"/>
        <v>-0.58547952216375432</v>
      </c>
      <c r="G245" s="30">
        <f t="shared" ca="1" si="21"/>
        <v>4.0263063986571845</v>
      </c>
      <c r="H245" s="30">
        <f t="shared" ca="1" si="24"/>
        <v>56.053489172839704</v>
      </c>
    </row>
    <row r="246" spans="1:8" ht="15.75" customHeight="1">
      <c r="A246" s="27">
        <v>3</v>
      </c>
      <c r="B246" s="27">
        <v>11.5</v>
      </c>
      <c r="C246" s="30">
        <f t="shared" ca="1" si="19"/>
        <v>11.503101337571763</v>
      </c>
      <c r="D246" s="30">
        <f t="shared" ca="1" si="20"/>
        <v>2.4426166805396572</v>
      </c>
      <c r="E246" s="30">
        <f t="shared" ca="1" si="28"/>
        <v>8.4299091643943086E-2</v>
      </c>
      <c r="F246" s="30">
        <f t="shared" ca="1" si="29"/>
        <v>-7.4190357073839586E-2</v>
      </c>
      <c r="G246" s="30">
        <f t="shared" ca="1" si="21"/>
        <v>3.5996447272484544</v>
      </c>
      <c r="H246" s="30">
        <f t="shared" ca="1" si="24"/>
        <v>36.585234397643269</v>
      </c>
    </row>
    <row r="247" spans="1:8" ht="15.75" customHeight="1">
      <c r="A247" s="27">
        <v>3</v>
      </c>
      <c r="B247" s="27">
        <v>24</v>
      </c>
      <c r="C247" s="30">
        <f t="shared" ca="1" si="19"/>
        <v>24.045151824578738</v>
      </c>
      <c r="D247" s="30">
        <f t="shared" ca="1" si="20"/>
        <v>3.1799333888947086</v>
      </c>
      <c r="E247" s="30">
        <f t="shared" ca="1" si="28"/>
        <v>5.2104795656682683E-2</v>
      </c>
      <c r="F247" s="30">
        <f t="shared" ca="1" si="29"/>
        <v>-0.23372054832538078</v>
      </c>
      <c r="G247" s="30">
        <f t="shared" ca="1" si="21"/>
        <v>4.6309369568265115</v>
      </c>
      <c r="H247" s="30">
        <f t="shared" ca="1" si="24"/>
        <v>102.61016037467046</v>
      </c>
    </row>
    <row r="248" spans="1:8" ht="15.75" customHeight="1">
      <c r="A248" s="27">
        <v>3</v>
      </c>
      <c r="B248" s="27">
        <v>11.5</v>
      </c>
      <c r="C248" s="30">
        <f t="shared" ca="1" si="19"/>
        <v>11.578130312948828</v>
      </c>
      <c r="D248" s="30">
        <f t="shared" ca="1" si="20"/>
        <v>2.4491180008144813</v>
      </c>
      <c r="E248" s="30">
        <f t="shared" ca="1" si="28"/>
        <v>4.1717057454595349E-2</v>
      </c>
      <c r="F248" s="30">
        <f t="shared" ca="1" si="29"/>
        <v>-0.11095944175924884</v>
      </c>
      <c r="G248" s="30">
        <f t="shared" ca="1" si="21"/>
        <v>3.5310776083663593</v>
      </c>
      <c r="H248" s="30">
        <f t="shared" ca="1" si="24"/>
        <v>34.160759707922736</v>
      </c>
    </row>
    <row r="249" spans="1:8" ht="15.75" customHeight="1">
      <c r="A249" s="27">
        <v>3</v>
      </c>
      <c r="B249" s="27">
        <v>12.3</v>
      </c>
      <c r="C249" s="30">
        <f t="shared" ref="C249:C312" ca="1" si="30">IF(D$7,NORMINV(RAND(),$B249,A$7),B249)</f>
        <v>12.359012870925181</v>
      </c>
      <c r="D249" s="30">
        <f t="shared" ref="D249:D312" ca="1" si="31">LN(C249)</f>
        <v>2.514385584028302</v>
      </c>
      <c r="E249" s="30">
        <f t="shared" ca="1" si="28"/>
        <v>-2.0349191928138506E-2</v>
      </c>
      <c r="F249" s="30">
        <f t="shared" ca="1" si="29"/>
        <v>0.58248543757357851</v>
      </c>
      <c r="G249" s="30">
        <f t="shared" ref="G249:G312" ca="1" si="32">$A$13+$A$14*D249+IF(D$19,E249,0)+IF(D$23,F249,0)</f>
        <v>4.2707181892965451</v>
      </c>
      <c r="H249" s="30">
        <f t="shared" ca="1" si="24"/>
        <v>71.573020142090854</v>
      </c>
    </row>
    <row r="250" spans="1:8" ht="15.75" customHeight="1">
      <c r="A250" s="27">
        <v>3</v>
      </c>
      <c r="B250" s="27">
        <v>11</v>
      </c>
      <c r="C250" s="30">
        <f t="shared" ca="1" si="30"/>
        <v>10.968673764263063</v>
      </c>
      <c r="D250" s="30">
        <f t="shared" ca="1" si="31"/>
        <v>2.3950433703753706</v>
      </c>
      <c r="E250" s="30">
        <f t="shared" ca="1" si="28"/>
        <v>-6.6330007184560141E-2</v>
      </c>
      <c r="F250" s="30">
        <f t="shared" ca="1" si="29"/>
        <v>0.60716538961286615</v>
      </c>
      <c r="G250" s="30">
        <f t="shared" ca="1" si="32"/>
        <v>4.0514596226047477</v>
      </c>
      <c r="H250" s="30">
        <f t="shared" ca="1" si="24"/>
        <v>57.481296843551966</v>
      </c>
    </row>
    <row r="251" spans="1:8" ht="15.75" customHeight="1">
      <c r="A251" s="27">
        <v>3</v>
      </c>
      <c r="B251" s="27">
        <v>8.1999999999999993</v>
      </c>
      <c r="C251" s="30">
        <f t="shared" ca="1" si="30"/>
        <v>8.3001332475240499</v>
      </c>
      <c r="D251" s="30">
        <f t="shared" ca="1" si="31"/>
        <v>2.1162715685922495</v>
      </c>
      <c r="E251" s="30">
        <f t="shared" ca="1" si="28"/>
        <v>-0.11069335308410297</v>
      </c>
      <c r="F251" s="30">
        <f t="shared" ca="1" si="29"/>
        <v>0.72528663491959267</v>
      </c>
      <c r="G251" s="30">
        <f t="shared" ca="1" si="32"/>
        <v>3.6628075835221976</v>
      </c>
      <c r="H251" s="30">
        <f t="shared" ca="1" si="24"/>
        <v>38.97060264342614</v>
      </c>
    </row>
    <row r="252" spans="1:8" ht="15.75" customHeight="1">
      <c r="A252" s="27">
        <v>3</v>
      </c>
      <c r="B252" s="27">
        <v>26.2</v>
      </c>
      <c r="C252" s="30">
        <f t="shared" ca="1" si="30"/>
        <v>26.293857185675382</v>
      </c>
      <c r="D252" s="30">
        <f t="shared" ca="1" si="31"/>
        <v>3.2693353448180931</v>
      </c>
      <c r="E252" s="30">
        <f t="shared" ca="1" si="28"/>
        <v>-1.5946295551485856E-2</v>
      </c>
      <c r="F252" s="30">
        <f t="shared" ca="1" si="29"/>
        <v>0.44284301802208575</v>
      </c>
      <c r="G252" s="30">
        <f t="shared" ca="1" si="32"/>
        <v>5.3877440323341634</v>
      </c>
      <c r="H252" s="30">
        <f t="shared" ca="1" si="24"/>
        <v>218.70942719044663</v>
      </c>
    </row>
    <row r="253" spans="1:8" ht="15.75" customHeight="1">
      <c r="A253" s="27">
        <v>3</v>
      </c>
      <c r="B253" s="27">
        <v>26</v>
      </c>
      <c r="C253" s="30">
        <f t="shared" ca="1" si="30"/>
        <v>25.862095324264008</v>
      </c>
      <c r="D253" s="30">
        <f t="shared" ca="1" si="31"/>
        <v>3.2527783957482375</v>
      </c>
      <c r="E253" s="30">
        <f t="shared" ca="1" si="28"/>
        <v>3.5142143995392665E-2</v>
      </c>
      <c r="F253" s="30">
        <f t="shared" ca="1" si="29"/>
        <v>0.31864923394305394</v>
      </c>
      <c r="G253" s="30">
        <f t="shared" ca="1" si="32"/>
        <v>5.2871750141018783</v>
      </c>
      <c r="H253" s="30">
        <f t="shared" ref="H253:H316" ca="1" si="33">EXP(G253)</f>
        <v>197.78389872921568</v>
      </c>
    </row>
    <row r="254" spans="1:8" ht="15.75" customHeight="1">
      <c r="A254" s="27">
        <v>3</v>
      </c>
      <c r="B254" s="27">
        <v>13.8</v>
      </c>
      <c r="C254" s="30">
        <f t="shared" ca="1" si="30"/>
        <v>13.841850826264617</v>
      </c>
      <c r="D254" s="30">
        <f t="shared" ca="1" si="31"/>
        <v>2.6276966714698666</v>
      </c>
      <c r="E254" s="30">
        <f t="shared" ca="1" si="28"/>
        <v>-4.7821392077154121E-2</v>
      </c>
      <c r="F254" s="30">
        <f t="shared" ca="1" si="29"/>
        <v>0.52292938038328329</v>
      </c>
      <c r="G254" s="30">
        <f t="shared" ca="1" si="32"/>
        <v>4.3716435651400554</v>
      </c>
      <c r="H254" s="30">
        <f t="shared" ca="1" si="33"/>
        <v>79.173651876215459</v>
      </c>
    </row>
    <row r="255" spans="1:8" ht="15.75" customHeight="1">
      <c r="A255" s="27">
        <v>3</v>
      </c>
      <c r="B255" s="27">
        <v>22.2</v>
      </c>
      <c r="C255" s="30">
        <f t="shared" ca="1" si="30"/>
        <v>22.246801859542312</v>
      </c>
      <c r="D255" s="30">
        <f t="shared" ca="1" si="31"/>
        <v>3.1021982616313633</v>
      </c>
      <c r="E255" s="30">
        <f t="shared" ca="1" si="28"/>
        <v>1.7551821147498033E-2</v>
      </c>
      <c r="F255" s="30">
        <f t="shared" ca="1" si="29"/>
        <v>0.62754742280511155</v>
      </c>
      <c r="G255" s="30">
        <f t="shared" ca="1" si="32"/>
        <v>5.3287095884510167</v>
      </c>
      <c r="H255" s="30">
        <f t="shared" ca="1" si="33"/>
        <v>206.17175601273308</v>
      </c>
    </row>
    <row r="256" spans="1:8" ht="15.75" customHeight="1">
      <c r="A256" s="27">
        <v>3</v>
      </c>
      <c r="B256" s="27">
        <v>11.3</v>
      </c>
      <c r="C256" s="30">
        <f t="shared" ca="1" si="30"/>
        <v>11.410433533644115</v>
      </c>
      <c r="D256" s="30">
        <f t="shared" ca="1" si="31"/>
        <v>2.4345281590894152</v>
      </c>
      <c r="E256" s="30">
        <f t="shared" ca="1" si="28"/>
        <v>-2.9270322651083333E-3</v>
      </c>
      <c r="F256" s="30">
        <f t="shared" ca="1" si="29"/>
        <v>-0.17447787326083442</v>
      </c>
      <c r="G256" s="30">
        <f t="shared" ca="1" si="32"/>
        <v>3.3987143330820335</v>
      </c>
      <c r="H256" s="30">
        <f t="shared" ca="1" si="33"/>
        <v>29.925600949051052</v>
      </c>
    </row>
    <row r="257" spans="1:8" ht="15.75" customHeight="1">
      <c r="A257" s="27">
        <v>3</v>
      </c>
      <c r="B257" s="27">
        <v>8.6</v>
      </c>
      <c r="C257" s="30">
        <f t="shared" ca="1" si="30"/>
        <v>8.5691082408087436</v>
      </c>
      <c r="D257" s="30">
        <f t="shared" ca="1" si="31"/>
        <v>2.1481636712805305</v>
      </c>
      <c r="E257" s="30">
        <f t="shared" ca="1" si="28"/>
        <v>-0.16198707183574002</v>
      </c>
      <c r="F257" s="30">
        <f t="shared" ca="1" si="29"/>
        <v>-0.88250754789329211</v>
      </c>
      <c r="G257" s="30">
        <f t="shared" ca="1" si="32"/>
        <v>2.0566203883708356</v>
      </c>
      <c r="H257" s="30">
        <f t="shared" ca="1" si="33"/>
        <v>7.819498236520773</v>
      </c>
    </row>
    <row r="258" spans="1:8" ht="15.75" customHeight="1">
      <c r="A258" s="27">
        <v>3</v>
      </c>
      <c r="B258" s="27">
        <v>53.5</v>
      </c>
      <c r="C258" s="30">
        <f t="shared" ca="1" si="30"/>
        <v>53.491286690191771</v>
      </c>
      <c r="D258" s="30">
        <f t="shared" ca="1" si="31"/>
        <v>3.979518775034026</v>
      </c>
      <c r="E258" s="30">
        <f t="shared" ca="1" si="28"/>
        <v>0.12108518508738925</v>
      </c>
      <c r="F258" s="30">
        <f t="shared" ca="1" si="29"/>
        <v>0.72947069028177614</v>
      </c>
      <c r="G258" s="30">
        <f t="shared" ca="1" si="32"/>
        <v>6.9894128482691054</v>
      </c>
      <c r="H258" s="30">
        <f t="shared" ca="1" si="33"/>
        <v>1085.0841800549804</v>
      </c>
    </row>
    <row r="259" spans="1:8" ht="15.75" customHeight="1">
      <c r="A259" s="27">
        <v>3</v>
      </c>
      <c r="B259" s="27">
        <v>7.7</v>
      </c>
      <c r="C259" s="30">
        <f t="shared" ca="1" si="30"/>
        <v>7.6494825934479751</v>
      </c>
      <c r="D259" s="30">
        <f t="shared" ca="1" si="31"/>
        <v>2.0346380107077033</v>
      </c>
      <c r="E259" s="30">
        <f t="shared" ca="1" si="28"/>
        <v>-5.9465150487449492E-2</v>
      </c>
      <c r="F259" s="30">
        <f t="shared" ca="1" si="29"/>
        <v>0.21155642303691827</v>
      </c>
      <c r="G259" s="30">
        <f t="shared" ca="1" si="32"/>
        <v>3.0648967264307645</v>
      </c>
      <c r="H259" s="30">
        <f t="shared" ca="1" si="33"/>
        <v>21.432248488087513</v>
      </c>
    </row>
    <row r="260" spans="1:8" ht="15.75" customHeight="1">
      <c r="A260" s="27"/>
      <c r="B260" s="29" t="s">
        <v>36</v>
      </c>
      <c r="C260" s="30"/>
      <c r="D260" s="30"/>
      <c r="E260" s="39"/>
      <c r="F260" s="39"/>
      <c r="G260" s="30"/>
      <c r="H260" s="39">
        <f t="shared" ref="H260" ca="1" si="34">SUM(H196:H259)</f>
        <v>7744.5680102959623</v>
      </c>
    </row>
    <row r="261" spans="1:8" ht="15.75" customHeight="1">
      <c r="A261" s="27">
        <v>4</v>
      </c>
      <c r="B261" s="27">
        <v>8.3000000000000007</v>
      </c>
      <c r="C261" s="30">
        <f t="shared" ca="1" si="30"/>
        <v>8.4031144028101714</v>
      </c>
      <c r="D261" s="30">
        <f t="shared" ca="1" si="31"/>
        <v>2.1286023993732393</v>
      </c>
      <c r="E261" s="30">
        <f t="shared" ref="E261:E292" ca="1" si="35">NORMINV(RAND(),0,SQRT($A$15*(1/A$16+((D261-$A$17)^2/($A$18)))))</f>
        <v>2.5895996426086577E-2</v>
      </c>
      <c r="F261" s="30">
        <f t="shared" ref="F261:F292" ca="1" si="36">NORMINV(RAND(),0,SQRT($A$15*(1+1/A$16+((D261-$A$17)^2/($A$18)))))</f>
        <v>-0.42811882334657525</v>
      </c>
      <c r="G261" s="30">
        <f t="shared" ca="1" si="32"/>
        <v>2.6664451170158783</v>
      </c>
      <c r="H261" s="30">
        <f t="shared" ca="1" si="33"/>
        <v>14.388727924346943</v>
      </c>
    </row>
    <row r="262" spans="1:8" ht="15.75" customHeight="1">
      <c r="A262" s="27">
        <v>4</v>
      </c>
      <c r="B262" s="27">
        <v>29</v>
      </c>
      <c r="C262" s="30">
        <f t="shared" ca="1" si="30"/>
        <v>29.005954232745996</v>
      </c>
      <c r="D262" s="30">
        <f t="shared" ca="1" si="31"/>
        <v>3.3675011272820936</v>
      </c>
      <c r="E262" s="30">
        <f t="shared" ca="1" si="35"/>
        <v>-7.6527462249345923E-2</v>
      </c>
      <c r="F262" s="30">
        <f t="shared" ca="1" si="36"/>
        <v>-2.9526087514399363E-2</v>
      </c>
      <c r="G262" s="30">
        <f t="shared" ca="1" si="32"/>
        <v>5.0176252701041548</v>
      </c>
      <c r="H262" s="30">
        <f t="shared" ca="1" si="33"/>
        <v>151.05216943668509</v>
      </c>
    </row>
    <row r="263" spans="1:8" ht="15.75" customHeight="1">
      <c r="A263" s="27">
        <v>4</v>
      </c>
      <c r="B263" s="27">
        <v>8.5</v>
      </c>
      <c r="C263" s="30">
        <f t="shared" ca="1" si="30"/>
        <v>8.5530757313384171</v>
      </c>
      <c r="D263" s="30">
        <f t="shared" ca="1" si="31"/>
        <v>2.1462909529191339</v>
      </c>
      <c r="E263" s="30">
        <f t="shared" ca="1" si="35"/>
        <v>-8.5587615519942623E-2</v>
      </c>
      <c r="F263" s="30">
        <f t="shared" ca="1" si="36"/>
        <v>-0.35593939965074817</v>
      </c>
      <c r="G263" s="30">
        <f t="shared" ca="1" si="32"/>
        <v>2.6564816400743934</v>
      </c>
      <c r="H263" s="30">
        <f t="shared" ca="1" si="33"/>
        <v>14.246077990200202</v>
      </c>
    </row>
    <row r="264" spans="1:8" ht="15.75" customHeight="1">
      <c r="A264" s="27">
        <v>4</v>
      </c>
      <c r="B264" s="27">
        <v>11.4</v>
      </c>
      <c r="C264" s="30">
        <f t="shared" ca="1" si="30"/>
        <v>11.32147857769972</v>
      </c>
      <c r="D264" s="30">
        <f t="shared" ca="1" si="31"/>
        <v>2.4267016806500261</v>
      </c>
      <c r="E264" s="30">
        <f t="shared" ca="1" si="35"/>
        <v>1.713032837929547E-2</v>
      </c>
      <c r="F264" s="30">
        <f t="shared" ca="1" si="36"/>
        <v>-0.14812919636462171</v>
      </c>
      <c r="G264" s="30">
        <f t="shared" ca="1" si="32"/>
        <v>3.4321382777760983</v>
      </c>
      <c r="H264" s="30">
        <f t="shared" ca="1" si="33"/>
        <v>30.942736226592729</v>
      </c>
    </row>
    <row r="265" spans="1:8" ht="15.75" customHeight="1">
      <c r="A265" s="27">
        <v>4</v>
      </c>
      <c r="B265" s="27">
        <v>11</v>
      </c>
      <c r="C265" s="30">
        <f t="shared" ca="1" si="30"/>
        <v>11.033019236591652</v>
      </c>
      <c r="D265" s="30">
        <f t="shared" ca="1" si="31"/>
        <v>2.4008925253270572</v>
      </c>
      <c r="E265" s="30">
        <f t="shared" ca="1" si="35"/>
        <v>-9.7138829316960554E-3</v>
      </c>
      <c r="F265" s="30">
        <f t="shared" ca="1" si="36"/>
        <v>0.30582141532166318</v>
      </c>
      <c r="G265" s="30">
        <f t="shared" ca="1" si="32"/>
        <v>3.8164339998509704</v>
      </c>
      <c r="H265" s="30">
        <f t="shared" ca="1" si="33"/>
        <v>45.441873322520109</v>
      </c>
    </row>
    <row r="266" spans="1:8" ht="15.75" customHeight="1">
      <c r="A266" s="27">
        <v>4</v>
      </c>
      <c r="B266" s="27">
        <v>21.5</v>
      </c>
      <c r="C266" s="30">
        <f t="shared" ca="1" si="30"/>
        <v>21.567044940689925</v>
      </c>
      <c r="D266" s="30">
        <f t="shared" ca="1" si="31"/>
        <v>3.0711664524387086</v>
      </c>
      <c r="E266" s="30">
        <f t="shared" ca="1" si="35"/>
        <v>6.7228900475138506E-2</v>
      </c>
      <c r="F266" s="30">
        <f t="shared" ca="1" si="36"/>
        <v>0.50237201129809916</v>
      </c>
      <c r="G266" s="30">
        <f t="shared" ca="1" si="32"/>
        <v>5.2017375530914212</v>
      </c>
      <c r="H266" s="30">
        <f t="shared" ca="1" si="33"/>
        <v>181.58748581664022</v>
      </c>
    </row>
    <row r="267" spans="1:8" ht="15.75" customHeight="1">
      <c r="A267" s="27">
        <v>4</v>
      </c>
      <c r="B267" s="27">
        <v>23</v>
      </c>
      <c r="C267" s="30">
        <f t="shared" ca="1" si="30"/>
        <v>23.014264580598642</v>
      </c>
      <c r="D267" s="30">
        <f t="shared" ca="1" si="31"/>
        <v>3.1361142228415977</v>
      </c>
      <c r="E267" s="30">
        <f t="shared" ca="1" si="35"/>
        <v>-1.6048522199441296E-2</v>
      </c>
      <c r="F267" s="30">
        <f t="shared" ca="1" si="36"/>
        <v>-1.1215710917895507</v>
      </c>
      <c r="G267" s="30">
        <f t="shared" ca="1" si="32"/>
        <v>3.6022484920072797</v>
      </c>
      <c r="H267" s="30">
        <f t="shared" ca="1" si="33"/>
        <v>36.680617865829333</v>
      </c>
    </row>
    <row r="268" spans="1:8" ht="15.75" customHeight="1">
      <c r="A268" s="27">
        <v>4</v>
      </c>
      <c r="B268" s="27">
        <v>22.2</v>
      </c>
      <c r="C268" s="30">
        <f t="shared" ca="1" si="30"/>
        <v>22.134900528604017</v>
      </c>
      <c r="D268" s="30">
        <f t="shared" ca="1" si="31"/>
        <v>3.0971555723228219</v>
      </c>
      <c r="E268" s="30">
        <f t="shared" ca="1" si="35"/>
        <v>-0.18935880983272296</v>
      </c>
      <c r="F268" s="30">
        <f t="shared" ca="1" si="36"/>
        <v>-3.4139245897280908E-2</v>
      </c>
      <c r="G268" s="30">
        <f t="shared" ca="1" si="32"/>
        <v>4.4517477783047541</v>
      </c>
      <c r="H268" s="30">
        <f t="shared" ca="1" si="33"/>
        <v>85.776731777011491</v>
      </c>
    </row>
    <row r="269" spans="1:8" ht="15.75" customHeight="1">
      <c r="A269" s="27">
        <v>4</v>
      </c>
      <c r="B269" s="27">
        <v>27.1</v>
      </c>
      <c r="C269" s="30">
        <f t="shared" ca="1" si="30"/>
        <v>27.158076612269184</v>
      </c>
      <c r="D269" s="30">
        <f t="shared" ca="1" si="31"/>
        <v>3.301674483256098</v>
      </c>
      <c r="E269" s="30">
        <f t="shared" ca="1" si="35"/>
        <v>7.1920330855400977E-2</v>
      </c>
      <c r="F269" s="30">
        <f t="shared" ca="1" si="36"/>
        <v>5.8018696699937367E-2</v>
      </c>
      <c r="G269" s="30">
        <f t="shared" ca="1" si="32"/>
        <v>5.1444285599115593</v>
      </c>
      <c r="H269" s="30">
        <f t="shared" ca="1" si="33"/>
        <v>171.47346985415285</v>
      </c>
    </row>
    <row r="270" spans="1:8" ht="15.75" customHeight="1">
      <c r="A270" s="27">
        <v>4</v>
      </c>
      <c r="B270" s="27">
        <v>8</v>
      </c>
      <c r="C270" s="30">
        <f t="shared" ca="1" si="30"/>
        <v>8.0385199734669968</v>
      </c>
      <c r="D270" s="30">
        <f t="shared" ca="1" si="31"/>
        <v>2.0842449833434231</v>
      </c>
      <c r="E270" s="30">
        <f t="shared" ca="1" si="35"/>
        <v>-0.1057812648754822</v>
      </c>
      <c r="F270" s="30">
        <f t="shared" ca="1" si="36"/>
        <v>0.16984695365033925</v>
      </c>
      <c r="G270" s="30">
        <f t="shared" ca="1" si="32"/>
        <v>3.0591562124459268</v>
      </c>
      <c r="H270" s="30">
        <f t="shared" ca="1" si="33"/>
        <v>21.309568824969539</v>
      </c>
    </row>
    <row r="271" spans="1:8" ht="15.75" customHeight="1">
      <c r="A271" s="27">
        <v>4</v>
      </c>
      <c r="B271" s="27">
        <v>9.1999999999999993</v>
      </c>
      <c r="C271" s="30">
        <f t="shared" ca="1" si="30"/>
        <v>9.2179635773498063</v>
      </c>
      <c r="D271" s="30">
        <f t="shared" ca="1" si="31"/>
        <v>2.2211541430375061</v>
      </c>
      <c r="E271" s="30">
        <f t="shared" ca="1" si="35"/>
        <v>7.0211126847183661E-4</v>
      </c>
      <c r="F271" s="30">
        <f t="shared" ca="1" si="36"/>
        <v>-0.18951704262522487</v>
      </c>
      <c r="G271" s="30">
        <f t="shared" ca="1" si="32"/>
        <v>3.0333722918652799</v>
      </c>
      <c r="H271" s="30">
        <f t="shared" ca="1" si="33"/>
        <v>20.767147519000613</v>
      </c>
    </row>
    <row r="272" spans="1:8" ht="15.75" customHeight="1">
      <c r="A272" s="27">
        <v>4</v>
      </c>
      <c r="B272" s="27">
        <v>10.8</v>
      </c>
      <c r="C272" s="30">
        <f t="shared" ca="1" si="30"/>
        <v>10.712659713955398</v>
      </c>
      <c r="D272" s="30">
        <f t="shared" ca="1" si="31"/>
        <v>2.3714261929334488</v>
      </c>
      <c r="E272" s="30">
        <f t="shared" ca="1" si="35"/>
        <v>0.12886896397808825</v>
      </c>
      <c r="F272" s="30">
        <f t="shared" ca="1" si="36"/>
        <v>0.26045027570109963</v>
      </c>
      <c r="G272" s="30">
        <f t="shared" ca="1" si="32"/>
        <v>3.8607687229456169</v>
      </c>
      <c r="H272" s="30">
        <f t="shared" ca="1" si="33"/>
        <v>47.501853101634794</v>
      </c>
    </row>
    <row r="273" spans="1:8" ht="15.75" customHeight="1">
      <c r="A273" s="27">
        <v>4</v>
      </c>
      <c r="B273" s="27">
        <v>8.4</v>
      </c>
      <c r="C273" s="30">
        <f t="shared" ca="1" si="30"/>
        <v>8.3727960834096695</v>
      </c>
      <c r="D273" s="30">
        <f t="shared" ca="1" si="31"/>
        <v>2.1249878888602418</v>
      </c>
      <c r="E273" s="30">
        <f t="shared" ca="1" si="35"/>
        <v>-5.5223788802236391E-2</v>
      </c>
      <c r="F273" s="30">
        <f t="shared" ca="1" si="36"/>
        <v>-9.278356329576716E-2</v>
      </c>
      <c r="G273" s="30">
        <f t="shared" ca="1" si="32"/>
        <v>2.914665058670034</v>
      </c>
      <c r="H273" s="30">
        <f t="shared" ca="1" si="33"/>
        <v>18.442634167715344</v>
      </c>
    </row>
    <row r="274" spans="1:8" ht="15.75" customHeight="1">
      <c r="A274" s="27">
        <v>4</v>
      </c>
      <c r="B274" s="27">
        <v>22.6</v>
      </c>
      <c r="C274" s="30">
        <f t="shared" ca="1" si="30"/>
        <v>22.602030173234368</v>
      </c>
      <c r="D274" s="30">
        <f t="shared" ca="1" si="31"/>
        <v>3.118039732917794</v>
      </c>
      <c r="E274" s="30">
        <f t="shared" ca="1" si="35"/>
        <v>0.13520229289676239</v>
      </c>
      <c r="F274" s="30">
        <f t="shared" ca="1" si="36"/>
        <v>0.16726784487130708</v>
      </c>
      <c r="G274" s="30">
        <f t="shared" ca="1" si="32"/>
        <v>5.012357364348131</v>
      </c>
      <c r="H274" s="30">
        <f t="shared" ca="1" si="33"/>
        <v>150.25853307995379</v>
      </c>
    </row>
    <row r="275" spans="1:8" ht="15.75" customHeight="1">
      <c r="A275" s="27">
        <v>4</v>
      </c>
      <c r="B275" s="27">
        <v>11.6</v>
      </c>
      <c r="C275" s="30">
        <f t="shared" ca="1" si="30"/>
        <v>11.567551785987497</v>
      </c>
      <c r="D275" s="30">
        <f t="shared" ca="1" si="31"/>
        <v>2.4482039186411684</v>
      </c>
      <c r="E275" s="30">
        <f t="shared" ca="1" si="35"/>
        <v>-0.13202124027990245</v>
      </c>
      <c r="F275" s="30">
        <f t="shared" ca="1" si="36"/>
        <v>-0.16058909473393154</v>
      </c>
      <c r="G275" s="30">
        <f t="shared" ca="1" si="32"/>
        <v>3.3061934329930178</v>
      </c>
      <c r="H275" s="30">
        <f t="shared" ca="1" si="33"/>
        <v>27.281080309874401</v>
      </c>
    </row>
    <row r="276" spans="1:8" ht="15.75" customHeight="1">
      <c r="A276" s="27">
        <v>4</v>
      </c>
      <c r="B276" s="27">
        <v>21</v>
      </c>
      <c r="C276" s="30">
        <f t="shared" ca="1" si="30"/>
        <v>21.024907927902103</v>
      </c>
      <c r="D276" s="30">
        <f t="shared" ca="1" si="31"/>
        <v>3.0457078266771092</v>
      </c>
      <c r="E276" s="30">
        <f t="shared" ca="1" si="35"/>
        <v>-0.10837740539406678</v>
      </c>
      <c r="F276" s="30">
        <f t="shared" ca="1" si="36"/>
        <v>-4.9106489417025924E-2</v>
      </c>
      <c r="G276" s="30">
        <f t="shared" ca="1" si="32"/>
        <v>4.4324235056112951</v>
      </c>
      <c r="H276" s="30">
        <f t="shared" ca="1" si="33"/>
        <v>84.135071849880717</v>
      </c>
    </row>
    <row r="277" spans="1:8" ht="15.75" customHeight="1">
      <c r="A277" s="27">
        <v>4</v>
      </c>
      <c r="B277" s="27">
        <v>15</v>
      </c>
      <c r="C277" s="30">
        <f t="shared" ca="1" si="30"/>
        <v>15.036312897446729</v>
      </c>
      <c r="D277" s="30">
        <f t="shared" ca="1" si="31"/>
        <v>2.7104681353714644</v>
      </c>
      <c r="E277" s="30">
        <f t="shared" ca="1" si="35"/>
        <v>-4.0462970790229633E-2</v>
      </c>
      <c r="F277" s="30">
        <f t="shared" ca="1" si="36"/>
        <v>1.0171660007846877</v>
      </c>
      <c r="G277" s="30">
        <f t="shared" ca="1" si="32"/>
        <v>5.0105349448605212</v>
      </c>
      <c r="H277" s="30">
        <f t="shared" ca="1" si="33"/>
        <v>149.98494836986225</v>
      </c>
    </row>
    <row r="278" spans="1:8" ht="15.75" customHeight="1">
      <c r="A278" s="27">
        <v>4</v>
      </c>
      <c r="B278" s="27">
        <v>14.9</v>
      </c>
      <c r="C278" s="30">
        <f t="shared" ca="1" si="30"/>
        <v>15.011461481601026</v>
      </c>
      <c r="D278" s="30">
        <f t="shared" ca="1" si="31"/>
        <v>2.7088140081007643</v>
      </c>
      <c r="E278" s="30">
        <f t="shared" ca="1" si="35"/>
        <v>-0.10893667803463322</v>
      </c>
      <c r="F278" s="30">
        <f t="shared" ca="1" si="36"/>
        <v>-0.26683802038760529</v>
      </c>
      <c r="G278" s="30">
        <f t="shared" ca="1" si="32"/>
        <v>3.6553134493748236</v>
      </c>
      <c r="H278" s="30">
        <f t="shared" ca="1" si="33"/>
        <v>38.679643325231247</v>
      </c>
    </row>
    <row r="279" spans="1:8" ht="15.75" customHeight="1">
      <c r="A279" s="27">
        <v>4</v>
      </c>
      <c r="B279" s="27">
        <v>12.1</v>
      </c>
      <c r="C279" s="30">
        <f t="shared" ca="1" si="30"/>
        <v>12.152978662000899</v>
      </c>
      <c r="D279" s="30">
        <f t="shared" ca="1" si="31"/>
        <v>2.4975742971067301</v>
      </c>
      <c r="E279" s="30">
        <f t="shared" ca="1" si="35"/>
        <v>0.20473249570210586</v>
      </c>
      <c r="F279" s="30">
        <f t="shared" ca="1" si="36"/>
        <v>0.34143495037085431</v>
      </c>
      <c r="G279" s="30">
        <f t="shared" ca="1" si="32"/>
        <v>4.2268638356557782</v>
      </c>
      <c r="H279" s="30">
        <f t="shared" ca="1" si="33"/>
        <v>68.502061222561835</v>
      </c>
    </row>
    <row r="280" spans="1:8" ht="15.75" customHeight="1">
      <c r="A280" s="27">
        <v>4</v>
      </c>
      <c r="B280" s="27">
        <v>60</v>
      </c>
      <c r="C280" s="30">
        <f t="shared" ca="1" si="30"/>
        <v>60.05614446566242</v>
      </c>
      <c r="D280" s="30">
        <f t="shared" ca="1" si="31"/>
        <v>4.0952798657837004</v>
      </c>
      <c r="E280" s="30">
        <f t="shared" ca="1" si="35"/>
        <v>-0.10777320603924249</v>
      </c>
      <c r="F280" s="30">
        <f t="shared" ca="1" si="36"/>
        <v>-0.14663880149829681</v>
      </c>
      <c r="G280" s="30">
        <f t="shared" ca="1" si="32"/>
        <v>6.0764625170325166</v>
      </c>
      <c r="H280" s="30">
        <f t="shared" ca="1" si="33"/>
        <v>435.4859426091345</v>
      </c>
    </row>
    <row r="281" spans="1:8" ht="15.75" customHeight="1">
      <c r="A281" s="27">
        <v>4</v>
      </c>
      <c r="B281" s="27">
        <v>15.2</v>
      </c>
      <c r="C281" s="30">
        <f t="shared" ca="1" si="30"/>
        <v>15.244969646863645</v>
      </c>
      <c r="D281" s="30">
        <f t="shared" ca="1" si="31"/>
        <v>2.7242495894158445</v>
      </c>
      <c r="E281" s="30">
        <f t="shared" ca="1" si="35"/>
        <v>-0.13119325336107973</v>
      </c>
      <c r="F281" s="30">
        <f t="shared" ca="1" si="36"/>
        <v>0.10631810130041194</v>
      </c>
      <c r="G281" s="30">
        <f t="shared" ca="1" si="32"/>
        <v>4.0318166118869705</v>
      </c>
      <c r="H281" s="30">
        <f t="shared" ca="1" si="33"/>
        <v>56.363208376229146</v>
      </c>
    </row>
    <row r="282" spans="1:8" ht="15.75" customHeight="1">
      <c r="A282" s="27">
        <v>4</v>
      </c>
      <c r="B282" s="27">
        <v>11</v>
      </c>
      <c r="C282" s="30">
        <f t="shared" ca="1" si="30"/>
        <v>11.006398712941678</v>
      </c>
      <c r="D282" s="30">
        <f t="shared" ca="1" si="31"/>
        <v>2.3984768048523399</v>
      </c>
      <c r="E282" s="30">
        <f t="shared" ca="1" si="35"/>
        <v>-8.2766644888192954E-3</v>
      </c>
      <c r="F282" s="30">
        <f t="shared" ca="1" si="36"/>
        <v>-6.5391822972347927E-2</v>
      </c>
      <c r="G282" s="30">
        <f t="shared" ca="1" si="32"/>
        <v>3.4426509278196029</v>
      </c>
      <c r="H282" s="30">
        <f t="shared" ca="1" si="33"/>
        <v>31.269742222122421</v>
      </c>
    </row>
    <row r="283" spans="1:8" ht="15.75" customHeight="1">
      <c r="A283" s="27">
        <v>4</v>
      </c>
      <c r="B283" s="27">
        <v>16.2</v>
      </c>
      <c r="C283" s="30">
        <f t="shared" ca="1" si="30"/>
        <v>16.219906079056436</v>
      </c>
      <c r="D283" s="30">
        <f t="shared" ca="1" si="31"/>
        <v>2.786239258230085</v>
      </c>
      <c r="E283" s="30">
        <f t="shared" ca="1" si="35"/>
        <v>-2.0470032576215449E-2</v>
      </c>
      <c r="F283" s="30">
        <f t="shared" ca="1" si="36"/>
        <v>0.88169087246470657</v>
      </c>
      <c r="G283" s="30">
        <f t="shared" ca="1" si="32"/>
        <v>5.0207373470850625</v>
      </c>
      <c r="H283" s="30">
        <f t="shared" ca="1" si="33"/>
        <v>151.52298764737264</v>
      </c>
    </row>
    <row r="284" spans="1:8" ht="15.75" customHeight="1">
      <c r="A284" s="27">
        <v>4</v>
      </c>
      <c r="B284" s="27">
        <v>20.5</v>
      </c>
      <c r="C284" s="30">
        <f t="shared" ca="1" si="30"/>
        <v>20.493017275708095</v>
      </c>
      <c r="D284" s="30">
        <f t="shared" ca="1" si="31"/>
        <v>3.0200842074227903</v>
      </c>
      <c r="E284" s="30">
        <f t="shared" ca="1" si="35"/>
        <v>-5.7509416685588614E-2</v>
      </c>
      <c r="F284" s="30">
        <f t="shared" ca="1" si="36"/>
        <v>0.61604354160989194</v>
      </c>
      <c r="G284" s="30">
        <f t="shared" ca="1" si="32"/>
        <v>5.1059386031447822</v>
      </c>
      <c r="H284" s="30">
        <f t="shared" ca="1" si="33"/>
        <v>164.99886632918785</v>
      </c>
    </row>
    <row r="285" spans="1:8" ht="15.75" customHeight="1">
      <c r="A285" s="27">
        <v>4</v>
      </c>
      <c r="B285" s="27">
        <v>10.1</v>
      </c>
      <c r="C285" s="30">
        <f t="shared" ca="1" si="30"/>
        <v>10.153468681228901</v>
      </c>
      <c r="D285" s="30">
        <f t="shared" ca="1" si="31"/>
        <v>2.3178153891002968</v>
      </c>
      <c r="E285" s="30">
        <f t="shared" ca="1" si="35"/>
        <v>0.11773548693619619</v>
      </c>
      <c r="F285" s="30">
        <f t="shared" ca="1" si="36"/>
        <v>0.20841134311199905</v>
      </c>
      <c r="G285" s="30">
        <f t="shared" ca="1" si="32"/>
        <v>3.7086699285644218</v>
      </c>
      <c r="H285" s="30">
        <f t="shared" ca="1" si="33"/>
        <v>40.799504166908577</v>
      </c>
    </row>
    <row r="286" spans="1:8" ht="15.75" customHeight="1">
      <c r="A286" s="27">
        <v>4</v>
      </c>
      <c r="B286" s="27">
        <v>28.6</v>
      </c>
      <c r="C286" s="30">
        <f t="shared" ca="1" si="30"/>
        <v>28.639369190120423</v>
      </c>
      <c r="D286" s="30">
        <f t="shared" ca="1" si="31"/>
        <v>3.3547823163652581</v>
      </c>
      <c r="E286" s="30">
        <f t="shared" ca="1" si="35"/>
        <v>0.11245815845965924</v>
      </c>
      <c r="F286" s="30">
        <f t="shared" ca="1" si="36"/>
        <v>0.4804175417773483</v>
      </c>
      <c r="G286" s="30">
        <f t="shared" ca="1" si="32"/>
        <v>5.6954573196847154</v>
      </c>
      <c r="H286" s="30">
        <f t="shared" ca="1" si="33"/>
        <v>297.5128209492172</v>
      </c>
    </row>
    <row r="287" spans="1:8" ht="15.75" customHeight="1">
      <c r="A287" s="27">
        <v>4</v>
      </c>
      <c r="B287" s="27">
        <v>12.4</v>
      </c>
      <c r="C287" s="30">
        <f t="shared" ca="1" si="30"/>
        <v>12.38250037771798</v>
      </c>
      <c r="D287" s="30">
        <f t="shared" ca="1" si="31"/>
        <v>2.5162842159844327</v>
      </c>
      <c r="E287" s="30">
        <f t="shared" ca="1" si="35"/>
        <v>-2.8185817928737006E-2</v>
      </c>
      <c r="F287" s="30">
        <f t="shared" ca="1" si="36"/>
        <v>7.7161666668818935E-2</v>
      </c>
      <c r="G287" s="30">
        <f t="shared" ca="1" si="32"/>
        <v>3.7607071291621006</v>
      </c>
      <c r="H287" s="30">
        <f t="shared" ca="1" si="33"/>
        <v>42.978806803556566</v>
      </c>
    </row>
    <row r="288" spans="1:8" ht="15.75" customHeight="1">
      <c r="A288" s="27">
        <v>4</v>
      </c>
      <c r="B288" s="27">
        <v>12.6</v>
      </c>
      <c r="C288" s="30">
        <f t="shared" ca="1" si="30"/>
        <v>12.560902451974076</v>
      </c>
      <c r="D288" s="30">
        <f t="shared" ca="1" si="31"/>
        <v>2.5305890097306949</v>
      </c>
      <c r="E288" s="30">
        <f t="shared" ca="1" si="35"/>
        <v>6.3759992538188981E-2</v>
      </c>
      <c r="F288" s="30">
        <f t="shared" ca="1" si="36"/>
        <v>-0.61288994771511851</v>
      </c>
      <c r="G288" s="30">
        <f t="shared" ca="1" si="32"/>
        <v>3.1863292588237639</v>
      </c>
      <c r="H288" s="30">
        <f t="shared" ca="1" si="33"/>
        <v>24.199434347610083</v>
      </c>
    </row>
    <row r="289" spans="1:8" ht="15.75" customHeight="1">
      <c r="A289" s="27">
        <v>4</v>
      </c>
      <c r="B289" s="27">
        <v>14.5</v>
      </c>
      <c r="C289" s="30">
        <f t="shared" ca="1" si="30"/>
        <v>14.496419221860982</v>
      </c>
      <c r="D289" s="30">
        <f t="shared" ca="1" si="31"/>
        <v>2.6739016687128192</v>
      </c>
      <c r="E289" s="30">
        <f t="shared" ca="1" si="35"/>
        <v>-9.8913681757996058E-2</v>
      </c>
      <c r="F289" s="30">
        <f t="shared" ca="1" si="36"/>
        <v>-0.58800082918920338</v>
      </c>
      <c r="G289" s="30">
        <f t="shared" ca="1" si="32"/>
        <v>3.2862631430135032</v>
      </c>
      <c r="H289" s="30">
        <f t="shared" ca="1" si="33"/>
        <v>26.742742898292711</v>
      </c>
    </row>
    <row r="290" spans="1:8" ht="15.75" customHeight="1">
      <c r="A290" s="27">
        <v>4</v>
      </c>
      <c r="B290" s="27">
        <v>7.9</v>
      </c>
      <c r="C290" s="30">
        <f t="shared" ca="1" si="30"/>
        <v>7.8018513289644389</v>
      </c>
      <c r="D290" s="30">
        <f t="shared" ca="1" si="31"/>
        <v>2.0543610553997582</v>
      </c>
      <c r="E290" s="30">
        <f t="shared" ca="1" si="35"/>
        <v>0.12749929406194491</v>
      </c>
      <c r="F290" s="30">
        <f t="shared" ca="1" si="36"/>
        <v>-0.19562626834375341</v>
      </c>
      <c r="G290" s="30">
        <f t="shared" ca="1" si="32"/>
        <v>2.8773938827519867</v>
      </c>
      <c r="H290" s="30">
        <f t="shared" ca="1" si="33"/>
        <v>17.767907538408977</v>
      </c>
    </row>
    <row r="291" spans="1:8" ht="15.75" customHeight="1">
      <c r="A291" s="27">
        <v>4</v>
      </c>
      <c r="B291" s="27">
        <v>11.8</v>
      </c>
      <c r="C291" s="30">
        <f t="shared" ca="1" si="30"/>
        <v>11.853456021912333</v>
      </c>
      <c r="D291" s="30">
        <f t="shared" ca="1" si="31"/>
        <v>2.4726194724790611</v>
      </c>
      <c r="E291" s="30">
        <f t="shared" ca="1" si="35"/>
        <v>1.1913999168137077E-3</v>
      </c>
      <c r="F291" s="30">
        <f t="shared" ca="1" si="36"/>
        <v>0.76611691689380446</v>
      </c>
      <c r="G291" s="30">
        <f t="shared" ca="1" si="32"/>
        <v>4.4066111405905364</v>
      </c>
      <c r="H291" s="30">
        <f t="shared" ca="1" si="33"/>
        <v>81.991135731907136</v>
      </c>
    </row>
    <row r="292" spans="1:8" ht="15.75" customHeight="1">
      <c r="A292" s="27">
        <v>4</v>
      </c>
      <c r="B292" s="27">
        <v>12.2</v>
      </c>
      <c r="C292" s="30">
        <f t="shared" ca="1" si="30"/>
        <v>12.168401214475519</v>
      </c>
      <c r="D292" s="30">
        <f t="shared" ca="1" si="31"/>
        <v>2.4988425273321608</v>
      </c>
      <c r="E292" s="30">
        <f t="shared" ca="1" si="35"/>
        <v>1.1705390650914263E-2</v>
      </c>
      <c r="F292" s="30">
        <f t="shared" ca="1" si="36"/>
        <v>9.2224649351823229E-2</v>
      </c>
      <c r="G292" s="30">
        <f t="shared" ca="1" si="32"/>
        <v>3.7867300937896862</v>
      </c>
      <c r="H292" s="30">
        <f t="shared" ca="1" si="33"/>
        <v>44.111922341256076</v>
      </c>
    </row>
    <row r="293" spans="1:8" ht="15.75" customHeight="1">
      <c r="A293" s="27">
        <v>4</v>
      </c>
      <c r="B293" s="27">
        <v>18.399999999999999</v>
      </c>
      <c r="C293" s="30">
        <f t="shared" ca="1" si="30"/>
        <v>18.332105823564504</v>
      </c>
      <c r="D293" s="30">
        <f t="shared" ca="1" si="31"/>
        <v>2.9086539392444704</v>
      </c>
      <c r="E293" s="30">
        <f t="shared" ref="E293:E324" ca="1" si="37">NORMINV(RAND(),0,SQRT($A$15*(1/A$16+((D293-$A$17)^2/($A$18)))))</f>
        <v>-0.15558682033585167</v>
      </c>
      <c r="F293" s="30">
        <f t="shared" ref="F293:F324" ca="1" si="38">NORMINV(RAND(),0,SQRT($A$15*(1+1/A$16+((D293-$A$17)^2/($A$18)))))</f>
        <v>-0.35001067084053722</v>
      </c>
      <c r="G293" s="30">
        <f t="shared" ca="1" si="32"/>
        <v>3.8569731440059849</v>
      </c>
      <c r="H293" s="30">
        <f t="shared" ca="1" si="33"/>
        <v>47.321897801724518</v>
      </c>
    </row>
    <row r="294" spans="1:8" ht="15.75" customHeight="1">
      <c r="A294" s="27">
        <v>4</v>
      </c>
      <c r="B294" s="27">
        <v>21</v>
      </c>
      <c r="C294" s="30">
        <f t="shared" ca="1" si="30"/>
        <v>20.97066867472747</v>
      </c>
      <c r="D294" s="30">
        <f t="shared" ca="1" si="31"/>
        <v>3.0431247316122843</v>
      </c>
      <c r="E294" s="30">
        <f t="shared" ca="1" si="37"/>
        <v>-1.0013992103998727E-3</v>
      </c>
      <c r="F294" s="30">
        <f t="shared" ca="1" si="38"/>
        <v>0.32520297411689125</v>
      </c>
      <c r="G294" s="30">
        <f t="shared" ca="1" si="32"/>
        <v>4.9098242922210522</v>
      </c>
      <c r="H294" s="30">
        <f t="shared" ca="1" si="33"/>
        <v>135.61558360191208</v>
      </c>
    </row>
    <row r="295" spans="1:8" ht="15.75" customHeight="1">
      <c r="A295" s="27">
        <v>4</v>
      </c>
      <c r="B295" s="27">
        <v>20.5</v>
      </c>
      <c r="C295" s="30">
        <f t="shared" ca="1" si="30"/>
        <v>20.506309550715812</v>
      </c>
      <c r="D295" s="30">
        <f t="shared" ca="1" si="31"/>
        <v>3.0207326217506503</v>
      </c>
      <c r="E295" s="30">
        <f t="shared" ca="1" si="37"/>
        <v>6.2397134648264308E-3</v>
      </c>
      <c r="F295" s="30">
        <f t="shared" ca="1" si="38"/>
        <v>0.71238200355181736</v>
      </c>
      <c r="G295" s="30">
        <f t="shared" ca="1" si="32"/>
        <v>5.2671017460193177</v>
      </c>
      <c r="H295" s="30">
        <f t="shared" ca="1" si="33"/>
        <v>193.85331135505831</v>
      </c>
    </row>
    <row r="296" spans="1:8" ht="15.75" customHeight="1">
      <c r="A296" s="27">
        <v>4</v>
      </c>
      <c r="B296" s="27">
        <v>9.3000000000000007</v>
      </c>
      <c r="C296" s="30">
        <f t="shared" ca="1" si="30"/>
        <v>9.2807784489927929</v>
      </c>
      <c r="D296" s="30">
        <f t="shared" ca="1" si="31"/>
        <v>2.2279454278697344</v>
      </c>
      <c r="E296" s="30">
        <f t="shared" ca="1" si="37"/>
        <v>0.11079464977544171</v>
      </c>
      <c r="F296" s="30">
        <f t="shared" ca="1" si="38"/>
        <v>-0.4825202738717147</v>
      </c>
      <c r="G296" s="30">
        <f t="shared" ca="1" si="32"/>
        <v>2.8617265749283702</v>
      </c>
      <c r="H296" s="30">
        <f t="shared" ca="1" si="33"/>
        <v>17.491701613123702</v>
      </c>
    </row>
    <row r="297" spans="1:8" ht="15.75" customHeight="1">
      <c r="A297" s="27">
        <v>4</v>
      </c>
      <c r="B297" s="27">
        <v>19.899999999999999</v>
      </c>
      <c r="C297" s="30">
        <f t="shared" ca="1" si="30"/>
        <v>19.911696755352914</v>
      </c>
      <c r="D297" s="30">
        <f t="shared" ca="1" si="31"/>
        <v>2.99130733570831</v>
      </c>
      <c r="E297" s="30">
        <f t="shared" ca="1" si="37"/>
        <v>-0.12288852351829072</v>
      </c>
      <c r="F297" s="30">
        <f t="shared" ca="1" si="38"/>
        <v>-0.5378943869040248</v>
      </c>
      <c r="G297" s="30">
        <f t="shared" ca="1" si="32"/>
        <v>3.838888219610487</v>
      </c>
      <c r="H297" s="30">
        <f t="shared" ca="1" si="33"/>
        <v>46.47377707307858</v>
      </c>
    </row>
    <row r="298" spans="1:8" ht="15.75" customHeight="1">
      <c r="A298" s="27">
        <v>4</v>
      </c>
      <c r="B298" s="27">
        <v>12.8</v>
      </c>
      <c r="C298" s="30">
        <f t="shared" ca="1" si="30"/>
        <v>12.859981415221927</v>
      </c>
      <c r="D298" s="30">
        <f t="shared" ca="1" si="31"/>
        <v>2.5541202736468369</v>
      </c>
      <c r="E298" s="30">
        <f t="shared" ca="1" si="37"/>
        <v>-1.5408762779035974E-2</v>
      </c>
      <c r="F298" s="30">
        <f t="shared" ca="1" si="38"/>
        <v>0.13236795733460491</v>
      </c>
      <c r="G298" s="30">
        <f t="shared" ca="1" si="32"/>
        <v>3.8914506572645231</v>
      </c>
      <c r="H298" s="30">
        <f t="shared" ca="1" si="33"/>
        <v>48.981890945670202</v>
      </c>
    </row>
    <row r="299" spans="1:8" ht="15.75" customHeight="1">
      <c r="A299" s="27">
        <v>4</v>
      </c>
      <c r="B299" s="27">
        <v>8</v>
      </c>
      <c r="C299" s="30">
        <f t="shared" ca="1" si="30"/>
        <v>8.0503352322719444</v>
      </c>
      <c r="D299" s="30">
        <f t="shared" ca="1" si="31"/>
        <v>2.0857137343238845</v>
      </c>
      <c r="E299" s="30">
        <f t="shared" ca="1" si="37"/>
        <v>-7.5067328103265172E-3</v>
      </c>
      <c r="F299" s="30">
        <f t="shared" ca="1" si="38"/>
        <v>-0.11465600514273673</v>
      </c>
      <c r="G299" s="30">
        <f t="shared" ca="1" si="32"/>
        <v>2.8753640617193374</v>
      </c>
      <c r="H299" s="30">
        <f t="shared" ca="1" si="33"/>
        <v>17.731878444657998</v>
      </c>
    </row>
    <row r="300" spans="1:8" ht="15.75" customHeight="1">
      <c r="A300" s="27">
        <v>4</v>
      </c>
      <c r="B300" s="27">
        <v>26.9</v>
      </c>
      <c r="C300" s="30">
        <f t="shared" ca="1" si="30"/>
        <v>26.937551176739305</v>
      </c>
      <c r="D300" s="30">
        <f t="shared" ca="1" si="31"/>
        <v>3.2935212676947114</v>
      </c>
      <c r="E300" s="30">
        <f t="shared" ca="1" si="37"/>
        <v>-0.11248023320822192</v>
      </c>
      <c r="F300" s="30">
        <f t="shared" ca="1" si="38"/>
        <v>-3.9170057485807416E-2</v>
      </c>
      <c r="G300" s="30">
        <f t="shared" ca="1" si="32"/>
        <v>4.8493151768818956</v>
      </c>
      <c r="H300" s="30">
        <f t="shared" ca="1" si="33"/>
        <v>127.65294022112673</v>
      </c>
    </row>
    <row r="301" spans="1:8" ht="15.75" customHeight="1">
      <c r="A301" s="27">
        <v>4</v>
      </c>
      <c r="B301" s="27">
        <v>20.8</v>
      </c>
      <c r="C301" s="30">
        <f t="shared" ca="1" si="30"/>
        <v>20.744547097431013</v>
      </c>
      <c r="D301" s="30">
        <f t="shared" ca="1" si="31"/>
        <v>3.0322834216559849</v>
      </c>
      <c r="E301" s="30">
        <f t="shared" ca="1" si="37"/>
        <v>-2.1326070867954194E-2</v>
      </c>
      <c r="F301" s="30">
        <f t="shared" ca="1" si="38"/>
        <v>-0.90165106129467465</v>
      </c>
      <c r="G301" s="30">
        <f t="shared" ca="1" si="32"/>
        <v>3.6446626706750198</v>
      </c>
      <c r="H301" s="30">
        <f t="shared" ca="1" si="33"/>
        <v>38.26986112750761</v>
      </c>
    </row>
    <row r="302" spans="1:8" ht="15.75" customHeight="1">
      <c r="A302" s="27">
        <v>4</v>
      </c>
      <c r="B302" s="27">
        <v>14</v>
      </c>
      <c r="C302" s="30">
        <f t="shared" ca="1" si="30"/>
        <v>14.106917157756843</v>
      </c>
      <c r="D302" s="30">
        <f t="shared" ca="1" si="31"/>
        <v>2.6466652556541148</v>
      </c>
      <c r="E302" s="30">
        <f t="shared" ca="1" si="37"/>
        <v>-5.8509993271202022E-2</v>
      </c>
      <c r="F302" s="30">
        <f t="shared" ca="1" si="38"/>
        <v>0.14615483911135066</v>
      </c>
      <c r="G302" s="30">
        <f t="shared" ca="1" si="32"/>
        <v>4.0156443720038544</v>
      </c>
      <c r="H302" s="30">
        <f t="shared" ca="1" si="33"/>
        <v>55.459020131183969</v>
      </c>
    </row>
    <row r="303" spans="1:8" ht="15.75" customHeight="1">
      <c r="A303" s="27">
        <v>4</v>
      </c>
      <c r="B303" s="27">
        <v>11</v>
      </c>
      <c r="C303" s="30">
        <f t="shared" ca="1" si="30"/>
        <v>10.95232817644826</v>
      </c>
      <c r="D303" s="30">
        <f t="shared" ca="1" si="31"/>
        <v>2.3935520525160472</v>
      </c>
      <c r="E303" s="30">
        <f t="shared" ca="1" si="37"/>
        <v>-2.72676201301781E-2</v>
      </c>
      <c r="F303" s="30">
        <f t="shared" ca="1" si="38"/>
        <v>0.52196416366460008</v>
      </c>
      <c r="G303" s="30">
        <f t="shared" ca="1" si="32"/>
        <v>4.0028470751248904</v>
      </c>
      <c r="H303" s="30">
        <f t="shared" ca="1" si="33"/>
        <v>54.753816559966175</v>
      </c>
    </row>
    <row r="304" spans="1:8" ht="15.75" customHeight="1">
      <c r="A304" s="27">
        <v>4</v>
      </c>
      <c r="B304" s="27">
        <v>8.4</v>
      </c>
      <c r="C304" s="30">
        <f t="shared" ca="1" si="30"/>
        <v>8.4872106714351752</v>
      </c>
      <c r="D304" s="30">
        <f t="shared" ca="1" si="31"/>
        <v>2.1385604035185271</v>
      </c>
      <c r="E304" s="30">
        <f t="shared" ca="1" si="37"/>
        <v>-1.9397935605369516E-2</v>
      </c>
      <c r="F304" s="30">
        <f t="shared" ca="1" si="38"/>
        <v>-0.26157273765250022</v>
      </c>
      <c r="G304" s="30">
        <f t="shared" ca="1" si="32"/>
        <v>2.8042150104744517</v>
      </c>
      <c r="H304" s="30">
        <f t="shared" ca="1" si="33"/>
        <v>16.514107415319092</v>
      </c>
    </row>
    <row r="305" spans="1:8" ht="15.75" customHeight="1">
      <c r="A305" s="27">
        <v>4</v>
      </c>
      <c r="B305" s="27">
        <v>12.4</v>
      </c>
      <c r="C305" s="30">
        <f t="shared" ca="1" si="30"/>
        <v>12.402882304295272</v>
      </c>
      <c r="D305" s="30">
        <f t="shared" ca="1" si="31"/>
        <v>2.5179288894948746</v>
      </c>
      <c r="E305" s="30">
        <f t="shared" ca="1" si="37"/>
        <v>6.0399851547720165E-2</v>
      </c>
      <c r="F305" s="30">
        <f t="shared" ca="1" si="38"/>
        <v>0.26214421609431249</v>
      </c>
      <c r="G305" s="30">
        <f t="shared" ca="1" si="32"/>
        <v>4.0370034338027612</v>
      </c>
      <c r="H305" s="30">
        <f t="shared" ca="1" si="33"/>
        <v>56.656313786341073</v>
      </c>
    </row>
    <row r="306" spans="1:8" ht="15.75" customHeight="1">
      <c r="A306" s="27">
        <v>4</v>
      </c>
      <c r="B306" s="27">
        <v>8</v>
      </c>
      <c r="C306" s="30">
        <f t="shared" ca="1" si="30"/>
        <v>7.9648106480041925</v>
      </c>
      <c r="D306" s="30">
        <f t="shared" ca="1" si="31"/>
        <v>2.0750331700730507</v>
      </c>
      <c r="E306" s="30">
        <f t="shared" ca="1" si="37"/>
        <v>-1.9456131838067083E-2</v>
      </c>
      <c r="F306" s="30">
        <f t="shared" ca="1" si="38"/>
        <v>-0.81319691202433786</v>
      </c>
      <c r="G306" s="30">
        <f t="shared" ca="1" si="32"/>
        <v>2.1471574766645674</v>
      </c>
      <c r="H306" s="30">
        <f t="shared" ca="1" si="33"/>
        <v>8.5604903865795805</v>
      </c>
    </row>
    <row r="307" spans="1:8" ht="15.75" customHeight="1">
      <c r="A307" s="27">
        <v>4</v>
      </c>
      <c r="B307" s="27">
        <v>10.8</v>
      </c>
      <c r="C307" s="30">
        <f t="shared" ca="1" si="30"/>
        <v>10.869297538386469</v>
      </c>
      <c r="D307" s="30">
        <f t="shared" ca="1" si="31"/>
        <v>2.3859420751614153</v>
      </c>
      <c r="E307" s="30">
        <f t="shared" ca="1" si="37"/>
        <v>-9.091483561410349E-2</v>
      </c>
      <c r="F307" s="30">
        <f t="shared" ca="1" si="38"/>
        <v>0.86427915353982776</v>
      </c>
      <c r="G307" s="30">
        <f t="shared" ca="1" si="32"/>
        <v>4.2688918756789711</v>
      </c>
      <c r="H307" s="30">
        <f t="shared" ca="1" si="33"/>
        <v>71.44242465121539</v>
      </c>
    </row>
    <row r="308" spans="1:8" ht="15.75" customHeight="1">
      <c r="A308" s="27">
        <v>4</v>
      </c>
      <c r="B308" s="27">
        <v>11.5</v>
      </c>
      <c r="C308" s="30">
        <f t="shared" ca="1" si="30"/>
        <v>11.492458230224209</v>
      </c>
      <c r="D308" s="30">
        <f t="shared" ca="1" si="31"/>
        <v>2.4416910141668824</v>
      </c>
      <c r="E308" s="30">
        <f t="shared" ca="1" si="37"/>
        <v>-0.11399032838423226</v>
      </c>
      <c r="F308" s="30">
        <f t="shared" ca="1" si="38"/>
        <v>0.49656923653954504</v>
      </c>
      <c r="G308" s="30">
        <f t="shared" ca="1" si="32"/>
        <v>3.9705794609944873</v>
      </c>
      <c r="H308" s="30">
        <f t="shared" ca="1" si="33"/>
        <v>53.015242205768992</v>
      </c>
    </row>
    <row r="309" spans="1:8" ht="15.75" customHeight="1">
      <c r="A309" s="27">
        <v>4</v>
      </c>
      <c r="B309" s="27">
        <v>47.6</v>
      </c>
      <c r="C309" s="30">
        <f t="shared" ca="1" si="30"/>
        <v>47.565382652687184</v>
      </c>
      <c r="D309" s="30">
        <f t="shared" ca="1" si="31"/>
        <v>3.8621052414633819</v>
      </c>
      <c r="E309" s="30">
        <f t="shared" ca="1" si="37"/>
        <v>-1.7071362662186E-2</v>
      </c>
      <c r="F309" s="30">
        <f t="shared" ca="1" si="38"/>
        <v>0.59041718013988354</v>
      </c>
      <c r="G309" s="30">
        <f t="shared" ca="1" si="32"/>
        <v>6.5174442657026681</v>
      </c>
      <c r="H309" s="30">
        <f t="shared" ca="1" si="33"/>
        <v>676.84633356145071</v>
      </c>
    </row>
    <row r="310" spans="1:8" ht="15.75" customHeight="1">
      <c r="A310" s="27">
        <v>4</v>
      </c>
      <c r="B310" s="27">
        <v>26.7</v>
      </c>
      <c r="C310" s="30">
        <f t="shared" ca="1" si="30"/>
        <v>26.693954939190782</v>
      </c>
      <c r="D310" s="30">
        <f t="shared" ca="1" si="31"/>
        <v>3.2844371330004405</v>
      </c>
      <c r="E310" s="30">
        <f t="shared" ca="1" si="37"/>
        <v>3.2423717411658143E-2</v>
      </c>
      <c r="F310" s="30">
        <f t="shared" ca="1" si="38"/>
        <v>0.51917798661077685</v>
      </c>
      <c r="G310" s="30">
        <f t="shared" ca="1" si="32"/>
        <v>5.5374989540155859</v>
      </c>
      <c r="H310" s="30">
        <f t="shared" ca="1" si="33"/>
        <v>254.04183394190912</v>
      </c>
    </row>
    <row r="311" spans="1:8" ht="15.75" customHeight="1">
      <c r="A311" s="27">
        <v>4</v>
      </c>
      <c r="B311" s="27">
        <v>11.3</v>
      </c>
      <c r="C311" s="30">
        <f t="shared" ca="1" si="30"/>
        <v>11.269714847536305</v>
      </c>
      <c r="D311" s="30">
        <f t="shared" ca="1" si="31"/>
        <v>2.4221190258270879</v>
      </c>
      <c r="E311" s="30">
        <f t="shared" ca="1" si="37"/>
        <v>4.1556844151655468E-2</v>
      </c>
      <c r="F311" s="30">
        <f t="shared" ca="1" si="38"/>
        <v>9.6113006620094366E-2</v>
      </c>
      <c r="G311" s="30">
        <f t="shared" ca="1" si="32"/>
        <v>3.6932055636721737</v>
      </c>
      <c r="H311" s="30">
        <f t="shared" ca="1" si="33"/>
        <v>40.173419227152692</v>
      </c>
    </row>
    <row r="312" spans="1:8" ht="15.75" customHeight="1">
      <c r="A312" s="27">
        <v>4</v>
      </c>
      <c r="B312" s="27">
        <v>11.8</v>
      </c>
      <c r="C312" s="30">
        <f t="shared" ca="1" si="30"/>
        <v>11.738697054690519</v>
      </c>
      <c r="D312" s="30">
        <f t="shared" ca="1" si="31"/>
        <v>2.4628908248243548</v>
      </c>
      <c r="E312" s="30">
        <f t="shared" ca="1" si="37"/>
        <v>-2.3035848788168285E-2</v>
      </c>
      <c r="F312" s="30">
        <f t="shared" ca="1" si="38"/>
        <v>-0.16403012054485097</v>
      </c>
      <c r="G312" s="30">
        <f t="shared" ca="1" si="32"/>
        <v>3.436099557436131</v>
      </c>
      <c r="H312" s="30">
        <f t="shared" ca="1" si="33"/>
        <v>31.065552151746456</v>
      </c>
    </row>
    <row r="313" spans="1:8" ht="15.75" customHeight="1">
      <c r="A313" s="27">
        <v>4</v>
      </c>
      <c r="B313" s="27">
        <v>19</v>
      </c>
      <c r="C313" s="30">
        <f t="shared" ref="C313:C376" ca="1" si="39">IF(D$7,NORMINV(RAND(),$B313,A$7),B313)</f>
        <v>18.989098199579132</v>
      </c>
      <c r="D313" s="30">
        <f t="shared" ref="D313:D376" ca="1" si="40">LN(C313)</f>
        <v>2.9438650355227742</v>
      </c>
      <c r="E313" s="30">
        <f t="shared" ca="1" si="37"/>
        <v>-0.10231272308415147</v>
      </c>
      <c r="F313" s="30">
        <f t="shared" ca="1" si="38"/>
        <v>-0.12287345615631434</v>
      </c>
      <c r="G313" s="30">
        <f t="shared" ref="G313:G376" ca="1" si="41">$A$13+$A$14*D313+IF(D$19,E313,0)+IF(D$23,F313,0)</f>
        <v>4.1957905097825812</v>
      </c>
      <c r="H313" s="30">
        <f t="shared" ca="1" si="33"/>
        <v>66.406205589094682</v>
      </c>
    </row>
    <row r="314" spans="1:8" ht="15.75" customHeight="1">
      <c r="A314" s="27">
        <v>4</v>
      </c>
      <c r="B314" s="27">
        <v>9</v>
      </c>
      <c r="C314" s="30">
        <f t="shared" ca="1" si="39"/>
        <v>8.9583216140147091</v>
      </c>
      <c r="D314" s="30">
        <f t="shared" ca="1" si="40"/>
        <v>2.1925828895758523</v>
      </c>
      <c r="E314" s="30">
        <f t="shared" ca="1" si="37"/>
        <v>9.1574115100541739E-2</v>
      </c>
      <c r="F314" s="30">
        <f t="shared" ca="1" si="38"/>
        <v>0.22072585462354541</v>
      </c>
      <c r="G314" s="30">
        <f t="shared" ca="1" si="41"/>
        <v>3.4870949119791366</v>
      </c>
      <c r="H314" s="30">
        <f t="shared" ca="1" si="33"/>
        <v>32.690839857522683</v>
      </c>
    </row>
    <row r="315" spans="1:8" ht="15.75" customHeight="1">
      <c r="A315" s="27">
        <v>4</v>
      </c>
      <c r="B315" s="27">
        <v>10</v>
      </c>
      <c r="C315" s="30">
        <f t="shared" ca="1" si="39"/>
        <v>10.041126152485376</v>
      </c>
      <c r="D315" s="30">
        <f t="shared" ca="1" si="40"/>
        <v>2.3066892745555911</v>
      </c>
      <c r="E315" s="30">
        <f t="shared" ca="1" si="37"/>
        <v>0.1280164793699908</v>
      </c>
      <c r="F315" s="30">
        <f t="shared" ca="1" si="38"/>
        <v>0.10859211144627778</v>
      </c>
      <c r="G315" s="30">
        <f t="shared" ca="1" si="41"/>
        <v>3.6006763580926102</v>
      </c>
      <c r="H315" s="30">
        <f t="shared" ca="1" si="33"/>
        <v>36.622996328725918</v>
      </c>
    </row>
    <row r="316" spans="1:8" ht="15.75" customHeight="1">
      <c r="A316" s="27">
        <v>4</v>
      </c>
      <c r="B316" s="27">
        <v>10.199999999999999</v>
      </c>
      <c r="C316" s="30">
        <f t="shared" ca="1" si="39"/>
        <v>10.193827319292367</v>
      </c>
      <c r="D316" s="30">
        <f t="shared" ca="1" si="40"/>
        <v>2.321782372328856</v>
      </c>
      <c r="E316" s="30">
        <f t="shared" ca="1" si="37"/>
        <v>-2.9149511752387156E-2</v>
      </c>
      <c r="F316" s="30">
        <f t="shared" ca="1" si="38"/>
        <v>-0.16784269454935319</v>
      </c>
      <c r="G316" s="30">
        <f t="shared" ca="1" si="41"/>
        <v>3.1921110859750268</v>
      </c>
      <c r="H316" s="30">
        <f t="shared" ca="1" si="33"/>
        <v>24.339756562654198</v>
      </c>
    </row>
    <row r="317" spans="1:8" ht="15.75" customHeight="1">
      <c r="A317" s="27">
        <v>4</v>
      </c>
      <c r="B317" s="27">
        <v>33</v>
      </c>
      <c r="C317" s="30">
        <f t="shared" ca="1" si="39"/>
        <v>33.112878551897531</v>
      </c>
      <c r="D317" s="30">
        <f t="shared" ca="1" si="40"/>
        <v>3.4999222868287259</v>
      </c>
      <c r="E317" s="30">
        <f t="shared" ca="1" si="37"/>
        <v>4.3839234117604126E-2</v>
      </c>
      <c r="F317" s="30">
        <f t="shared" ca="1" si="38"/>
        <v>-0.2823729391542853</v>
      </c>
      <c r="G317" s="30">
        <f t="shared" ca="1" si="41"/>
        <v>5.1047973890175991</v>
      </c>
      <c r="H317" s="30">
        <f t="shared" ref="H317:H380" ca="1" si="42">EXP(G317)</f>
        <v>164.81067469586367</v>
      </c>
    </row>
    <row r="318" spans="1:8" ht="15.75" customHeight="1">
      <c r="A318" s="27">
        <v>4</v>
      </c>
      <c r="B318" s="27">
        <v>27.4</v>
      </c>
      <c r="C318" s="30">
        <f t="shared" ca="1" si="39"/>
        <v>27.310909630678541</v>
      </c>
      <c r="D318" s="30">
        <f t="shared" ca="1" si="40"/>
        <v>3.3072862425354148</v>
      </c>
      <c r="E318" s="30">
        <f t="shared" ca="1" si="37"/>
        <v>1.7566559180680019E-2</v>
      </c>
      <c r="F318" s="30">
        <f t="shared" ca="1" si="38"/>
        <v>0.14926492504997202</v>
      </c>
      <c r="G318" s="30">
        <f t="shared" ca="1" si="41"/>
        <v>5.1906294661738466</v>
      </c>
      <c r="H318" s="30">
        <f t="shared" ca="1" si="42"/>
        <v>179.58155787783636</v>
      </c>
    </row>
    <row r="319" spans="1:8" ht="15.75" customHeight="1">
      <c r="A319" s="27">
        <v>4</v>
      </c>
      <c r="B319" s="27">
        <v>31.3</v>
      </c>
      <c r="C319" s="30">
        <f t="shared" ca="1" si="39"/>
        <v>31.240668819750141</v>
      </c>
      <c r="D319" s="30">
        <f t="shared" ca="1" si="40"/>
        <v>3.4417207338252251</v>
      </c>
      <c r="E319" s="30">
        <f t="shared" ca="1" si="37"/>
        <v>0.1327923416424564</v>
      </c>
      <c r="F319" s="30">
        <f t="shared" ca="1" si="38"/>
        <v>0.24623990290432191</v>
      </c>
      <c r="G319" s="30">
        <f t="shared" ca="1" si="41"/>
        <v>5.6258220945720332</v>
      </c>
      <c r="H319" s="30">
        <f t="shared" ca="1" si="42"/>
        <v>277.50032228467563</v>
      </c>
    </row>
    <row r="320" spans="1:8" ht="15.75" customHeight="1">
      <c r="A320" s="27">
        <v>4</v>
      </c>
      <c r="B320" s="27">
        <v>20.100000000000001</v>
      </c>
      <c r="C320" s="30">
        <f t="shared" ca="1" si="39"/>
        <v>20.020681924222359</v>
      </c>
      <c r="D320" s="30">
        <f t="shared" ca="1" si="40"/>
        <v>2.9967658354559417</v>
      </c>
      <c r="E320" s="30">
        <f t="shared" ca="1" si="37"/>
        <v>-3.2673093792461624E-2</v>
      </c>
      <c r="F320" s="30">
        <f t="shared" ca="1" si="38"/>
        <v>0.1932488384359109</v>
      </c>
      <c r="G320" s="30">
        <f t="shared" ca="1" si="41"/>
        <v>4.6693011065476373</v>
      </c>
      <c r="H320" s="30">
        <f t="shared" ca="1" si="42"/>
        <v>106.62319813117922</v>
      </c>
    </row>
    <row r="321" spans="1:8" ht="15.75" customHeight="1">
      <c r="A321" s="27">
        <v>4</v>
      </c>
      <c r="B321" s="27">
        <v>16</v>
      </c>
      <c r="C321" s="30">
        <f t="shared" ca="1" si="39"/>
        <v>16.011344512592384</v>
      </c>
      <c r="D321" s="30">
        <f t="shared" ca="1" si="40"/>
        <v>2.7732975030323437</v>
      </c>
      <c r="E321" s="30">
        <f t="shared" ca="1" si="37"/>
        <v>-1.4526613810763445E-4</v>
      </c>
      <c r="F321" s="30">
        <f t="shared" ca="1" si="38"/>
        <v>-0.41883644754503963</v>
      </c>
      <c r="G321" s="30">
        <f t="shared" ca="1" si="41"/>
        <v>3.7190677864967223</v>
      </c>
      <c r="H321" s="30">
        <f t="shared" ca="1" si="42"/>
        <v>41.225944807481469</v>
      </c>
    </row>
    <row r="322" spans="1:8" ht="15.75" customHeight="1">
      <c r="A322" s="27">
        <v>4</v>
      </c>
      <c r="B322" s="27">
        <v>13.2</v>
      </c>
      <c r="C322" s="30">
        <f t="shared" ca="1" si="39"/>
        <v>13.093001451440761</v>
      </c>
      <c r="D322" s="30">
        <f t="shared" ca="1" si="40"/>
        <v>2.5720778471018511</v>
      </c>
      <c r="E322" s="30">
        <f t="shared" ca="1" si="37"/>
        <v>0.10484719752099801</v>
      </c>
      <c r="F322" s="30">
        <f t="shared" ca="1" si="38"/>
        <v>-1.1314236144256657E-2</v>
      </c>
      <c r="G322" s="30">
        <f t="shared" ca="1" si="41"/>
        <v>3.8978113694784664</v>
      </c>
      <c r="H322" s="30">
        <f t="shared" ca="1" si="42"/>
        <v>49.294443632729546</v>
      </c>
    </row>
    <row r="323" spans="1:8" ht="15.75" customHeight="1">
      <c r="A323" s="27">
        <v>4</v>
      </c>
      <c r="B323" s="27">
        <v>11.8</v>
      </c>
      <c r="C323" s="30">
        <f t="shared" ca="1" si="39"/>
        <v>11.801566116937499</v>
      </c>
      <c r="D323" s="30">
        <f t="shared" ca="1" si="40"/>
        <v>2.468232244439228</v>
      </c>
      <c r="E323" s="30">
        <f t="shared" ca="1" si="37"/>
        <v>-7.139627620260626E-2</v>
      </c>
      <c r="F323" s="30">
        <f t="shared" ca="1" si="38"/>
        <v>-0.16379768458874366</v>
      </c>
      <c r="G323" s="30">
        <f t="shared" ca="1" si="41"/>
        <v>3.3968315923497756</v>
      </c>
      <c r="H323" s="30">
        <f t="shared" ca="1" si="42"/>
        <v>29.869311806764863</v>
      </c>
    </row>
    <row r="324" spans="1:8" ht="15.75" customHeight="1">
      <c r="A324" s="27">
        <v>4</v>
      </c>
      <c r="B324" s="27">
        <v>9.1999999999999993</v>
      </c>
      <c r="C324" s="30">
        <f t="shared" ca="1" si="39"/>
        <v>9.1745315705867299</v>
      </c>
      <c r="D324" s="30">
        <f t="shared" ca="1" si="40"/>
        <v>2.216431337660361</v>
      </c>
      <c r="E324" s="30">
        <f t="shared" ca="1" si="37"/>
        <v>0.15628979803454982</v>
      </c>
      <c r="F324" s="30">
        <f t="shared" ca="1" si="38"/>
        <v>-0.13186127775915454</v>
      </c>
      <c r="G324" s="30">
        <f t="shared" ca="1" si="41"/>
        <v>3.2387818373061426</v>
      </c>
      <c r="H324" s="30">
        <f t="shared" ca="1" si="42"/>
        <v>25.502636457397845</v>
      </c>
    </row>
    <row r="325" spans="1:8" ht="15.75" customHeight="1">
      <c r="A325" s="27">
        <v>4</v>
      </c>
      <c r="B325" s="27">
        <v>24</v>
      </c>
      <c r="C325" s="30">
        <f t="shared" ca="1" si="39"/>
        <v>23.98451686514079</v>
      </c>
      <c r="D325" s="30">
        <f t="shared" ca="1" si="40"/>
        <v>3.1774084915425109</v>
      </c>
      <c r="E325" s="30">
        <f t="shared" ref="E325:E337" ca="1" si="43">NORMINV(RAND(),0,SQRT($A$15*(1/A$16+((D325-$A$17)^2/($A$18)))))</f>
        <v>3.2076049311315968E-2</v>
      </c>
      <c r="F325" s="30">
        <f t="shared" ref="F325:F337" ca="1" si="44">NORMINV(RAND(),0,SQRT($A$15*(1+1/A$16+((D325-$A$17)^2/($A$18)))))</f>
        <v>-0.23775314662693561</v>
      </c>
      <c r="G325" s="30">
        <f t="shared" ca="1" si="41"/>
        <v>4.602687463945605</v>
      </c>
      <c r="H325" s="30">
        <f t="shared" ca="1" si="42"/>
        <v>99.752035736292072</v>
      </c>
    </row>
    <row r="326" spans="1:8" ht="15.75" customHeight="1">
      <c r="A326" s="27">
        <v>4</v>
      </c>
      <c r="B326" s="27">
        <v>22</v>
      </c>
      <c r="C326" s="30">
        <f t="shared" ca="1" si="39"/>
        <v>21.926381380413936</v>
      </c>
      <c r="D326" s="30">
        <f t="shared" ca="1" si="40"/>
        <v>3.0876905410814603</v>
      </c>
      <c r="E326" s="30">
        <f t="shared" ca="1" si="43"/>
        <v>-0.15127299443712619</v>
      </c>
      <c r="F326" s="30">
        <f t="shared" ca="1" si="44"/>
        <v>0.45880662579367487</v>
      </c>
      <c r="G326" s="30">
        <f t="shared" ca="1" si="41"/>
        <v>4.9670794394700106</v>
      </c>
      <c r="H326" s="30">
        <f t="shared" ca="1" si="42"/>
        <v>143.60686178204182</v>
      </c>
    </row>
    <row r="327" spans="1:8" ht="15.75" customHeight="1">
      <c r="A327" s="27">
        <v>4</v>
      </c>
      <c r="B327" s="27">
        <v>9.5</v>
      </c>
      <c r="C327" s="30">
        <f t="shared" ca="1" si="39"/>
        <v>9.5223546064227609</v>
      </c>
      <c r="D327" s="30">
        <f t="shared" ca="1" si="40"/>
        <v>2.2536421508290401</v>
      </c>
      <c r="E327" s="30">
        <f t="shared" ca="1" si="43"/>
        <v>9.7342874011403416E-2</v>
      </c>
      <c r="F327" s="30">
        <f t="shared" ca="1" si="44"/>
        <v>-5.552360373802933E-2</v>
      </c>
      <c r="G327" s="30">
        <f t="shared" ca="1" si="41"/>
        <v>3.3178956515395361</v>
      </c>
      <c r="H327" s="30">
        <f t="shared" ca="1" si="42"/>
        <v>27.602204743388491</v>
      </c>
    </row>
    <row r="328" spans="1:8" ht="15.75" customHeight="1">
      <c r="A328" s="27">
        <v>4</v>
      </c>
      <c r="B328" s="27">
        <v>15.3</v>
      </c>
      <c r="C328" s="30">
        <f t="shared" ca="1" si="39"/>
        <v>15.308421673308565</v>
      </c>
      <c r="D328" s="30">
        <f t="shared" ca="1" si="40"/>
        <v>2.7284031131279303</v>
      </c>
      <c r="E328" s="30">
        <f t="shared" ca="1" si="43"/>
        <v>1.2717607845866438E-2</v>
      </c>
      <c r="F328" s="30">
        <f t="shared" ca="1" si="44"/>
        <v>-5.468013413126542E-2</v>
      </c>
      <c r="G328" s="30">
        <f t="shared" ca="1" si="41"/>
        <v>4.0216188535844237</v>
      </c>
      <c r="H328" s="30">
        <f t="shared" ca="1" si="42"/>
        <v>55.791350788600987</v>
      </c>
    </row>
    <row r="329" spans="1:8" ht="15.75" customHeight="1">
      <c r="A329" s="27">
        <v>4</v>
      </c>
      <c r="B329" s="27">
        <v>15.5</v>
      </c>
      <c r="C329" s="30">
        <f t="shared" ca="1" si="39"/>
        <v>15.515588470925874</v>
      </c>
      <c r="D329" s="30">
        <f t="shared" ca="1" si="40"/>
        <v>2.7418452263415971</v>
      </c>
      <c r="E329" s="30">
        <f t="shared" ca="1" si="43"/>
        <v>-5.8046449060993016E-2</v>
      </c>
      <c r="F329" s="30">
        <f t="shared" ca="1" si="44"/>
        <v>0.43015572487545106</v>
      </c>
      <c r="G329" s="30">
        <f t="shared" ca="1" si="41"/>
        <v>4.457987626556319</v>
      </c>
      <c r="H329" s="30">
        <f t="shared" ca="1" si="42"/>
        <v>86.313638934338201</v>
      </c>
    </row>
    <row r="330" spans="1:8" ht="15.75" customHeight="1">
      <c r="A330" s="27">
        <v>4</v>
      </c>
      <c r="B330" s="27">
        <v>25.7</v>
      </c>
      <c r="C330" s="30">
        <f t="shared" ca="1" si="39"/>
        <v>25.610229630464726</v>
      </c>
      <c r="D330" s="30">
        <f t="shared" ca="1" si="40"/>
        <v>3.2429918666087492</v>
      </c>
      <c r="E330" s="30">
        <f t="shared" ca="1" si="43"/>
        <v>9.3662415544422825E-2</v>
      </c>
      <c r="F330" s="30">
        <f t="shared" ca="1" si="44"/>
        <v>0.21467105502856015</v>
      </c>
      <c r="G330" s="30">
        <f t="shared" ca="1" si="41"/>
        <v>5.2254837993915801</v>
      </c>
      <c r="H330" s="30">
        <f t="shared" ca="1" si="42"/>
        <v>185.95111180218592</v>
      </c>
    </row>
    <row r="331" spans="1:8" ht="15.75" customHeight="1">
      <c r="A331" s="27">
        <v>4</v>
      </c>
      <c r="B331" s="27">
        <v>25.7</v>
      </c>
      <c r="C331" s="30">
        <f t="shared" ca="1" si="39"/>
        <v>25.683995248046863</v>
      </c>
      <c r="D331" s="30">
        <f t="shared" ca="1" si="40"/>
        <v>3.2458680449156994</v>
      </c>
      <c r="E331" s="30">
        <f t="shared" ca="1" si="43"/>
        <v>-2.1554509992923816E-3</v>
      </c>
      <c r="F331" s="30">
        <f t="shared" ca="1" si="44"/>
        <v>-0.20988893921332896</v>
      </c>
      <c r="G331" s="30">
        <f t="shared" ca="1" si="41"/>
        <v>4.7098767706108466</v>
      </c>
      <c r="H331" s="30">
        <f t="shared" ca="1" si="42"/>
        <v>111.03847585902551</v>
      </c>
    </row>
    <row r="332" spans="1:8" ht="15.75" customHeight="1">
      <c r="A332" s="27">
        <v>4</v>
      </c>
      <c r="B332" s="27">
        <v>34</v>
      </c>
      <c r="C332" s="30">
        <f t="shared" ca="1" si="39"/>
        <v>34.018222430815214</v>
      </c>
      <c r="D332" s="30">
        <f t="shared" ca="1" si="40"/>
        <v>3.5268963348917008</v>
      </c>
      <c r="E332" s="30">
        <f t="shared" ca="1" si="43"/>
        <v>5.1126808313814616E-2</v>
      </c>
      <c r="F332" s="30">
        <f t="shared" ca="1" si="44"/>
        <v>-0.19887920440143825</v>
      </c>
      <c r="G332" s="30">
        <f t="shared" ca="1" si="41"/>
        <v>5.2403216304506373</v>
      </c>
      <c r="H332" s="30">
        <f t="shared" ca="1" si="42"/>
        <v>188.73079421536832</v>
      </c>
    </row>
    <row r="333" spans="1:8" ht="15.75" customHeight="1">
      <c r="A333" s="27">
        <v>4</v>
      </c>
      <c r="B333" s="27">
        <v>17</v>
      </c>
      <c r="C333" s="30">
        <f t="shared" ca="1" si="39"/>
        <v>16.991263842095467</v>
      </c>
      <c r="D333" s="30">
        <f t="shared" ca="1" si="40"/>
        <v>2.8326993203272091</v>
      </c>
      <c r="E333" s="30">
        <f t="shared" ca="1" si="43"/>
        <v>-3.1074444247229927E-2</v>
      </c>
      <c r="F333" s="30">
        <f t="shared" ca="1" si="44"/>
        <v>0.38998336113500492</v>
      </c>
      <c r="G333" s="30">
        <f t="shared" ca="1" si="41"/>
        <v>4.5954905874873297</v>
      </c>
      <c r="H333" s="30">
        <f t="shared" ca="1" si="42"/>
        <v>99.036709802348241</v>
      </c>
    </row>
    <row r="334" spans="1:8" ht="15.75" customHeight="1">
      <c r="A334" s="27">
        <v>4</v>
      </c>
      <c r="B334" s="27">
        <v>10.8</v>
      </c>
      <c r="C334" s="30">
        <f t="shared" ca="1" si="39"/>
        <v>10.763482094272367</v>
      </c>
      <c r="D334" s="30">
        <f t="shared" ca="1" si="40"/>
        <v>2.3761591170910203</v>
      </c>
      <c r="E334" s="30">
        <f t="shared" ca="1" si="43"/>
        <v>-6.0463253336926044E-2</v>
      </c>
      <c r="F334" s="30">
        <f t="shared" ca="1" si="44"/>
        <v>1.0196104703581262E-2</v>
      </c>
      <c r="G334" s="30">
        <f t="shared" ca="1" si="41"/>
        <v>3.4290330252502148</v>
      </c>
      <c r="H334" s="30">
        <f t="shared" ca="1" si="42"/>
        <v>30.846800246578777</v>
      </c>
    </row>
    <row r="335" spans="1:8" ht="15.75" customHeight="1">
      <c r="A335" s="27">
        <v>4</v>
      </c>
      <c r="B335" s="27">
        <v>24.6</v>
      </c>
      <c r="C335" s="30">
        <f t="shared" ca="1" si="39"/>
        <v>24.670391466650077</v>
      </c>
      <c r="D335" s="30">
        <f t="shared" ca="1" si="40"/>
        <v>3.2056037985406243</v>
      </c>
      <c r="E335" s="30">
        <f t="shared" ca="1" si="43"/>
        <v>1.8548241101443711E-2</v>
      </c>
      <c r="F335" s="30">
        <f t="shared" ca="1" si="44"/>
        <v>-0.48586424926113336</v>
      </c>
      <c r="G335" s="30">
        <f t="shared" ca="1" si="41"/>
        <v>4.3878172366315855</v>
      </c>
      <c r="H335" s="30">
        <f t="shared" ca="1" si="42"/>
        <v>80.464591992077544</v>
      </c>
    </row>
    <row r="336" spans="1:8" ht="15.75" customHeight="1">
      <c r="A336" s="27">
        <v>4</v>
      </c>
      <c r="B336" s="27">
        <v>11</v>
      </c>
      <c r="C336" s="30">
        <f t="shared" ca="1" si="39"/>
        <v>11.05725653211563</v>
      </c>
      <c r="D336" s="30">
        <f t="shared" ca="1" si="40"/>
        <v>2.4030869121698144</v>
      </c>
      <c r="E336" s="30">
        <f t="shared" ca="1" si="43"/>
        <v>0.16066922691483504</v>
      </c>
      <c r="F336" s="30">
        <f t="shared" ca="1" si="44"/>
        <v>1.288841419173139</v>
      </c>
      <c r="G336" s="30">
        <f t="shared" ca="1" si="41"/>
        <v>4.9734770307805318</v>
      </c>
      <c r="H336" s="30">
        <f t="shared" ca="1" si="42"/>
        <v>144.52854492550262</v>
      </c>
    </row>
    <row r="337" spans="1:8" ht="15.75" customHeight="1">
      <c r="A337" s="27">
        <v>4</v>
      </c>
      <c r="B337" s="27">
        <v>16.399999999999999</v>
      </c>
      <c r="C337" s="30">
        <f t="shared" ca="1" si="39"/>
        <v>16.411598181264726</v>
      </c>
      <c r="D337" s="30">
        <f t="shared" ca="1" si="40"/>
        <v>2.7979882910523828</v>
      </c>
      <c r="E337" s="30">
        <f t="shared" ca="1" si="43"/>
        <v>1.8697727402192964E-2</v>
      </c>
      <c r="F337" s="30">
        <f t="shared" ca="1" si="44"/>
        <v>-8.5480234394405802E-2</v>
      </c>
      <c r="G337" s="30">
        <f t="shared" ca="1" si="41"/>
        <v>4.1122225909080168</v>
      </c>
      <c r="H337" s="30">
        <f t="shared" ca="1" si="42"/>
        <v>61.082327837214606</v>
      </c>
    </row>
    <row r="338" spans="1:8" ht="15.75" customHeight="1">
      <c r="A338" s="27"/>
      <c r="B338" s="29" t="s">
        <v>36</v>
      </c>
      <c r="C338" s="30"/>
      <c r="D338" s="30"/>
      <c r="E338" s="39"/>
      <c r="F338" s="39"/>
      <c r="G338" s="30"/>
      <c r="H338" s="39">
        <f t="shared" ref="H338" ca="1" si="45">SUM(H261:H337)</f>
        <v>7115.3321868452467</v>
      </c>
    </row>
    <row r="339" spans="1:8" ht="15.75" customHeight="1">
      <c r="A339" s="27">
        <v>5</v>
      </c>
      <c r="B339" s="27">
        <v>28.3</v>
      </c>
      <c r="C339" s="30">
        <f t="shared" ca="1" si="39"/>
        <v>28.290150908297722</v>
      </c>
      <c r="D339" s="30">
        <f t="shared" ca="1" si="40"/>
        <v>3.3425137196328545</v>
      </c>
      <c r="E339" s="30">
        <f t="shared" ref="E339:E370" ca="1" si="46">NORMINV(RAND(),0,SQRT($A$15*(1/A$16+((D339-$A$17)^2/($A$18)))))</f>
        <v>-8.2849796561171293E-2</v>
      </c>
      <c r="F339" s="30">
        <f t="shared" ref="F339:F370" ca="1" si="47">NORMINV(RAND(),0,SQRT($A$15*(1+1/A$16+((D339-$A$17)^2/($A$18)))))</f>
        <v>0.89383961790214561</v>
      </c>
      <c r="G339" s="30">
        <f t="shared" ca="1" si="41"/>
        <v>5.893221028644775</v>
      </c>
      <c r="H339" s="30">
        <f t="shared" ca="1" si="42"/>
        <v>362.57125795469261</v>
      </c>
    </row>
    <row r="340" spans="1:8" ht="15.75" customHeight="1">
      <c r="A340" s="27">
        <v>5</v>
      </c>
      <c r="B340" s="27">
        <v>32.5</v>
      </c>
      <c r="C340" s="30">
        <f t="shared" ca="1" si="39"/>
        <v>32.513164081369872</v>
      </c>
      <c r="D340" s="30">
        <f t="shared" ca="1" si="40"/>
        <v>3.4816450559831633</v>
      </c>
      <c r="E340" s="30">
        <f t="shared" ca="1" si="46"/>
        <v>-7.3332063615330276E-2</v>
      </c>
      <c r="F340" s="30">
        <f t="shared" ca="1" si="47"/>
        <v>-0.42395396540208419</v>
      </c>
      <c r="G340" s="30">
        <f t="shared" ca="1" si="41"/>
        <v>4.8157278911440979</v>
      </c>
      <c r="H340" s="30">
        <f t="shared" ca="1" si="42"/>
        <v>123.43662804658581</v>
      </c>
    </row>
    <row r="341" spans="1:8" ht="15.75" customHeight="1">
      <c r="A341" s="27">
        <v>5</v>
      </c>
      <c r="B341" s="27">
        <v>13.8</v>
      </c>
      <c r="C341" s="30">
        <f t="shared" ca="1" si="39"/>
        <v>13.804607796428968</v>
      </c>
      <c r="D341" s="30">
        <f t="shared" ca="1" si="40"/>
        <v>2.6250024347234842</v>
      </c>
      <c r="E341" s="30">
        <f t="shared" ca="1" si="46"/>
        <v>7.1537273618913752E-2</v>
      </c>
      <c r="F341" s="30">
        <f t="shared" ca="1" si="47"/>
        <v>-0.17377837294696447</v>
      </c>
      <c r="G341" s="30">
        <f t="shared" ca="1" si="41"/>
        <v>3.7898254392451816</v>
      </c>
      <c r="H341" s="30">
        <f t="shared" ca="1" si="42"/>
        <v>44.248675519584914</v>
      </c>
    </row>
    <row r="342" spans="1:8" ht="15.75" customHeight="1">
      <c r="A342" s="27">
        <v>5</v>
      </c>
      <c r="B342" s="27">
        <v>11.5</v>
      </c>
      <c r="C342" s="30">
        <f t="shared" ca="1" si="39"/>
        <v>11.483911526555765</v>
      </c>
      <c r="D342" s="30">
        <f t="shared" ca="1" si="40"/>
        <v>2.4409470581674695</v>
      </c>
      <c r="E342" s="30">
        <f t="shared" ca="1" si="46"/>
        <v>3.6876097784496811E-2</v>
      </c>
      <c r="F342" s="30">
        <f t="shared" ca="1" si="47"/>
        <v>0.2731875143614621</v>
      </c>
      <c r="G342" s="30">
        <f t="shared" ca="1" si="41"/>
        <v>3.8968301354106676</v>
      </c>
      <c r="H342" s="30">
        <f t="shared" ca="1" si="42"/>
        <v>49.246097968369391</v>
      </c>
    </row>
    <row r="343" spans="1:8" ht="15.75" customHeight="1">
      <c r="A343" s="27">
        <v>5</v>
      </c>
      <c r="B343" s="27">
        <v>27.6</v>
      </c>
      <c r="C343" s="30">
        <f t="shared" ca="1" si="39"/>
        <v>27.631446835327043</v>
      </c>
      <c r="D343" s="30">
        <f t="shared" ca="1" si="40"/>
        <v>3.3189545022160654</v>
      </c>
      <c r="E343" s="30">
        <f t="shared" ca="1" si="46"/>
        <v>-3.4030376405920454E-3</v>
      </c>
      <c r="F343" s="30">
        <f t="shared" ca="1" si="47"/>
        <v>-0.43268326107649246</v>
      </c>
      <c r="G343" s="30">
        <f t="shared" ca="1" si="41"/>
        <v>4.6070662922887911</v>
      </c>
      <c r="H343" s="30">
        <f t="shared" ca="1" si="42"/>
        <v>100.18979050469432</v>
      </c>
    </row>
    <row r="344" spans="1:8" ht="15.75" customHeight="1">
      <c r="A344" s="27">
        <v>5</v>
      </c>
      <c r="B344" s="27">
        <v>10</v>
      </c>
      <c r="C344" s="30">
        <f t="shared" ca="1" si="39"/>
        <v>10.090929636573726</v>
      </c>
      <c r="D344" s="30">
        <f t="shared" ca="1" si="40"/>
        <v>2.3116369645687467</v>
      </c>
      <c r="E344" s="30">
        <f t="shared" ca="1" si="46"/>
        <v>-2.7901254775458104E-2</v>
      </c>
      <c r="F344" s="30">
        <f t="shared" ca="1" si="47"/>
        <v>-0.50235750063951001</v>
      </c>
      <c r="G344" s="30">
        <f t="shared" ca="1" si="41"/>
        <v>2.842015943193795</v>
      </c>
      <c r="H344" s="30">
        <f t="shared" ca="1" si="42"/>
        <v>17.150304751036302</v>
      </c>
    </row>
    <row r="345" spans="1:8" ht="15.75" customHeight="1">
      <c r="A345" s="27">
        <v>5</v>
      </c>
      <c r="B345" s="27">
        <v>11</v>
      </c>
      <c r="C345" s="30">
        <f t="shared" ca="1" si="39"/>
        <v>11.043727023727509</v>
      </c>
      <c r="D345" s="30">
        <f t="shared" ca="1" si="40"/>
        <v>2.4018625766062867</v>
      </c>
      <c r="E345" s="30">
        <f t="shared" ca="1" si="46"/>
        <v>-8.3123058457522922E-2</v>
      </c>
      <c r="F345" s="30">
        <f t="shared" ca="1" si="47"/>
        <v>-0.78355379837283978</v>
      </c>
      <c r="G345" s="30">
        <f t="shared" ca="1" si="41"/>
        <v>2.6552586734895494</v>
      </c>
      <c r="H345" s="30">
        <f t="shared" ca="1" si="42"/>
        <v>14.228666162065263</v>
      </c>
    </row>
    <row r="346" spans="1:8" ht="15.75" customHeight="1">
      <c r="A346" s="27">
        <v>5</v>
      </c>
      <c r="B346" s="27">
        <v>8.4</v>
      </c>
      <c r="C346" s="30">
        <f t="shared" ca="1" si="39"/>
        <v>8.4469839869781413</v>
      </c>
      <c r="D346" s="30">
        <f t="shared" ca="1" si="40"/>
        <v>2.1338094530383587</v>
      </c>
      <c r="E346" s="30">
        <f t="shared" ca="1" si="46"/>
        <v>-5.4664893543329637E-2</v>
      </c>
      <c r="F346" s="30">
        <f t="shared" ca="1" si="47"/>
        <v>0.11593178949267134</v>
      </c>
      <c r="G346" s="30">
        <f t="shared" ca="1" si="41"/>
        <v>3.1385719880821887</v>
      </c>
      <c r="H346" s="30">
        <f t="shared" ca="1" si="42"/>
        <v>23.070897807202236</v>
      </c>
    </row>
    <row r="347" spans="1:8" ht="15.75" customHeight="1">
      <c r="A347" s="27">
        <v>5</v>
      </c>
      <c r="B347" s="27">
        <v>21.2</v>
      </c>
      <c r="C347" s="30">
        <f t="shared" ca="1" si="39"/>
        <v>21.214337116440966</v>
      </c>
      <c r="D347" s="30">
        <f t="shared" ca="1" si="40"/>
        <v>3.0546772321817226</v>
      </c>
      <c r="E347" s="30">
        <f t="shared" ca="1" si="46"/>
        <v>4.9135084160190162E-2</v>
      </c>
      <c r="F347" s="30">
        <f t="shared" ca="1" si="47"/>
        <v>4.2560126751558139E-2</v>
      </c>
      <c r="G347" s="30">
        <f t="shared" ca="1" si="41"/>
        <v>4.6964805230208597</v>
      </c>
      <c r="H347" s="30">
        <f t="shared" ca="1" si="42"/>
        <v>109.56089605392687</v>
      </c>
    </row>
    <row r="348" spans="1:8" ht="15.75" customHeight="1">
      <c r="A348" s="27">
        <v>5</v>
      </c>
      <c r="B348" s="27">
        <v>11</v>
      </c>
      <c r="C348" s="30">
        <f t="shared" ca="1" si="39"/>
        <v>11.018550834310743</v>
      </c>
      <c r="D348" s="30">
        <f t="shared" ca="1" si="40"/>
        <v>2.3995802918388698</v>
      </c>
      <c r="E348" s="30">
        <f t="shared" ca="1" si="46"/>
        <v>4.601340726167303E-2</v>
      </c>
      <c r="F348" s="30">
        <f t="shared" ca="1" si="47"/>
        <v>-0.54667662632075376</v>
      </c>
      <c r="G348" s="30">
        <f t="shared" ca="1" si="41"/>
        <v>3.0174865942257263</v>
      </c>
      <c r="H348" s="30">
        <f t="shared" ca="1" si="42"/>
        <v>20.439853423041711</v>
      </c>
    </row>
    <row r="349" spans="1:8" ht="15.75" customHeight="1">
      <c r="A349" s="27">
        <v>5</v>
      </c>
      <c r="B349" s="27">
        <v>8.4</v>
      </c>
      <c r="C349" s="30">
        <f t="shared" ca="1" si="39"/>
        <v>8.4226335290934333</v>
      </c>
      <c r="D349" s="30">
        <f t="shared" ca="1" si="40"/>
        <v>2.1309225500278637</v>
      </c>
      <c r="E349" s="30">
        <f t="shared" ca="1" si="46"/>
        <v>-0.10431903505824844</v>
      </c>
      <c r="F349" s="30">
        <f t="shared" ca="1" si="47"/>
        <v>0.17315331603175182</v>
      </c>
      <c r="G349" s="30">
        <f t="shared" ca="1" si="41"/>
        <v>3.1413507516067223</v>
      </c>
      <c r="H349" s="30">
        <f t="shared" ca="1" si="42"/>
        <v>23.135095530344149</v>
      </c>
    </row>
    <row r="350" spans="1:8" ht="15.75" customHeight="1">
      <c r="A350" s="27">
        <v>5</v>
      </c>
      <c r="B350" s="27">
        <v>18.600000000000001</v>
      </c>
      <c r="C350" s="30">
        <f t="shared" ca="1" si="39"/>
        <v>18.609301845811785</v>
      </c>
      <c r="D350" s="30">
        <f t="shared" ca="1" si="40"/>
        <v>2.9236615549484006</v>
      </c>
      <c r="E350" s="30">
        <f t="shared" ca="1" si="46"/>
        <v>4.0328410500307825E-2</v>
      </c>
      <c r="F350" s="30">
        <f t="shared" ca="1" si="47"/>
        <v>0.81376142839428978</v>
      </c>
      <c r="G350" s="30">
        <f t="shared" ca="1" si="41"/>
        <v>5.2415542065497078</v>
      </c>
      <c r="H350" s="30">
        <f t="shared" ca="1" si="42"/>
        <v>188.96356270444559</v>
      </c>
    </row>
    <row r="351" spans="1:8" ht="15.75" customHeight="1">
      <c r="A351" s="27">
        <v>5</v>
      </c>
      <c r="B351" s="27">
        <v>7.8</v>
      </c>
      <c r="C351" s="30">
        <f t="shared" ca="1" si="39"/>
        <v>7.8270923360554399</v>
      </c>
      <c r="D351" s="30">
        <f t="shared" ca="1" si="40"/>
        <v>2.0575910918727578</v>
      </c>
      <c r="E351" s="30">
        <f t="shared" ca="1" si="46"/>
        <v>-0.18278540616802963</v>
      </c>
      <c r="F351" s="30">
        <f t="shared" ca="1" si="47"/>
        <v>0.19167439039092921</v>
      </c>
      <c r="G351" s="30">
        <f t="shared" ca="1" si="41"/>
        <v>2.9597676319559181</v>
      </c>
      <c r="H351" s="30">
        <f t="shared" ca="1" si="42"/>
        <v>19.293488044506937</v>
      </c>
    </row>
    <row r="352" spans="1:8" ht="15.75" customHeight="1">
      <c r="A352" s="27">
        <v>5</v>
      </c>
      <c r="B352" s="27">
        <v>21.4</v>
      </c>
      <c r="C352" s="30">
        <f t="shared" ca="1" si="39"/>
        <v>21.501653323923126</v>
      </c>
      <c r="D352" s="30">
        <f t="shared" ca="1" si="40"/>
        <v>3.0681298309641791</v>
      </c>
      <c r="E352" s="30">
        <f t="shared" ca="1" si="46"/>
        <v>-6.5542668995940655E-3</v>
      </c>
      <c r="F352" s="30">
        <f t="shared" ca="1" si="47"/>
        <v>0.14707500736119294</v>
      </c>
      <c r="G352" s="30">
        <f t="shared" ca="1" si="41"/>
        <v>4.767620416275121</v>
      </c>
      <c r="H352" s="30">
        <f t="shared" ca="1" si="42"/>
        <v>117.63897684105783</v>
      </c>
    </row>
    <row r="353" spans="1:8" ht="15.75" customHeight="1">
      <c r="A353" s="27">
        <v>5</v>
      </c>
      <c r="B353" s="27">
        <v>34.6</v>
      </c>
      <c r="C353" s="30">
        <f t="shared" ca="1" si="39"/>
        <v>34.582430523413699</v>
      </c>
      <c r="D353" s="30">
        <f t="shared" ca="1" si="40"/>
        <v>3.5433457647548736</v>
      </c>
      <c r="E353" s="30">
        <f t="shared" ca="1" si="46"/>
        <v>2.6199417258720496E-2</v>
      </c>
      <c r="F353" s="30">
        <f t="shared" ca="1" si="47"/>
        <v>-0.61485749929401112</v>
      </c>
      <c r="G353" s="30">
        <f t="shared" ca="1" si="41"/>
        <v>4.8267012717942084</v>
      </c>
      <c r="H353" s="30">
        <f t="shared" ca="1" si="42"/>
        <v>124.79860422699363</v>
      </c>
    </row>
    <row r="354" spans="1:8" ht="15.75" customHeight="1">
      <c r="A354" s="27">
        <v>5</v>
      </c>
      <c r="B354" s="27">
        <v>10.199999999999999</v>
      </c>
      <c r="C354" s="30">
        <f t="shared" ca="1" si="39"/>
        <v>10.14816461985094</v>
      </c>
      <c r="D354" s="30">
        <f t="shared" ca="1" si="40"/>
        <v>2.3172928635064216</v>
      </c>
      <c r="E354" s="30">
        <f t="shared" ca="1" si="46"/>
        <v>-6.6565884775345738E-2</v>
      </c>
      <c r="F354" s="30">
        <f t="shared" ca="1" si="47"/>
        <v>-5.3075810340161386E-2</v>
      </c>
      <c r="G354" s="30">
        <f t="shared" ca="1" si="41"/>
        <v>3.2620146692971348</v>
      </c>
      <c r="H354" s="30">
        <f t="shared" ca="1" si="42"/>
        <v>26.102071246858291</v>
      </c>
    </row>
    <row r="355" spans="1:8" ht="15.75" customHeight="1">
      <c r="A355" s="27">
        <v>5</v>
      </c>
      <c r="B355" s="27">
        <v>7.9</v>
      </c>
      <c r="C355" s="30">
        <f t="shared" ca="1" si="39"/>
        <v>7.9162066527972987</v>
      </c>
      <c r="D355" s="30">
        <f t="shared" ca="1" si="40"/>
        <v>2.0689121331091846</v>
      </c>
      <c r="E355" s="30">
        <f t="shared" ca="1" si="46"/>
        <v>-2.5471034528311703E-2</v>
      </c>
      <c r="F355" s="30">
        <f t="shared" ca="1" si="47"/>
        <v>0.32495830735578701</v>
      </c>
      <c r="G355" s="30">
        <f t="shared" ca="1" si="41"/>
        <v>3.2691445845010043</v>
      </c>
      <c r="H355" s="30">
        <f t="shared" ca="1" si="42"/>
        <v>26.288841839520877</v>
      </c>
    </row>
    <row r="356" spans="1:8" ht="15.75" customHeight="1">
      <c r="A356" s="27">
        <v>5</v>
      </c>
      <c r="B356" s="27">
        <v>13</v>
      </c>
      <c r="C356" s="30">
        <f t="shared" ca="1" si="39"/>
        <v>12.948113538890045</v>
      </c>
      <c r="D356" s="30">
        <f t="shared" ca="1" si="40"/>
        <v>2.5609501048616692</v>
      </c>
      <c r="E356" s="30">
        <f t="shared" ca="1" si="46"/>
        <v>3.1171815180058418E-2</v>
      </c>
      <c r="F356" s="30">
        <f t="shared" ca="1" si="47"/>
        <v>-5.4983543280766149E-2</v>
      </c>
      <c r="G356" s="30">
        <f t="shared" ca="1" si="41"/>
        <v>3.7620086488375377</v>
      </c>
      <c r="H356" s="30">
        <f t="shared" ca="1" si="42"/>
        <v>43.034780984085373</v>
      </c>
    </row>
    <row r="357" spans="1:8" ht="15.75" customHeight="1">
      <c r="A357" s="27">
        <v>5</v>
      </c>
      <c r="B357" s="27">
        <v>12.5</v>
      </c>
      <c r="C357" s="30">
        <f t="shared" ca="1" si="39"/>
        <v>12.512175053509182</v>
      </c>
      <c r="D357" s="30">
        <f t="shared" ca="1" si="40"/>
        <v>2.5267021745546034</v>
      </c>
      <c r="E357" s="30">
        <f t="shared" ca="1" si="46"/>
        <v>1.3909407657673588E-2</v>
      </c>
      <c r="F357" s="30">
        <f t="shared" ca="1" si="47"/>
        <v>-0.83294144610515475</v>
      </c>
      <c r="G357" s="30">
        <f t="shared" ca="1" si="41"/>
        <v>2.9099799265732225</v>
      </c>
      <c r="H357" s="30">
        <f t="shared" ca="1" si="42"/>
        <v>18.356430086864361</v>
      </c>
    </row>
    <row r="358" spans="1:8" ht="15.75" customHeight="1">
      <c r="A358" s="27">
        <v>5</v>
      </c>
      <c r="B358" s="27">
        <v>13.5</v>
      </c>
      <c r="C358" s="30">
        <f t="shared" ca="1" si="39"/>
        <v>13.485227340225487</v>
      </c>
      <c r="D358" s="30">
        <f t="shared" ca="1" si="40"/>
        <v>2.601594815198232</v>
      </c>
      <c r="E358" s="30">
        <f t="shared" ca="1" si="46"/>
        <v>-1.5584463555375867E-2</v>
      </c>
      <c r="F358" s="30">
        <f t="shared" ca="1" si="47"/>
        <v>-0.25794957859363293</v>
      </c>
      <c r="G358" s="30">
        <f t="shared" ca="1" si="41"/>
        <v>3.579705341612907</v>
      </c>
      <c r="H358" s="30">
        <f t="shared" ca="1" si="42"/>
        <v>35.862971964558852</v>
      </c>
    </row>
    <row r="359" spans="1:8" ht="15.75" customHeight="1">
      <c r="A359" s="27">
        <v>5</v>
      </c>
      <c r="B359" s="27">
        <v>16.600000000000001</v>
      </c>
      <c r="C359" s="30">
        <f t="shared" ca="1" si="39"/>
        <v>16.639441740496057</v>
      </c>
      <c r="D359" s="30">
        <f t="shared" ca="1" si="40"/>
        <v>2.8117758855812389</v>
      </c>
      <c r="E359" s="30">
        <f t="shared" ca="1" si="46"/>
        <v>0.11674970121361036</v>
      </c>
      <c r="F359" s="30">
        <f t="shared" ca="1" si="47"/>
        <v>0.64330555181347571</v>
      </c>
      <c r="G359" s="30">
        <f t="shared" ca="1" si="41"/>
        <v>4.9619303854761103</v>
      </c>
      <c r="H359" s="30">
        <f t="shared" ca="1" si="42"/>
        <v>142.8693227405206</v>
      </c>
    </row>
    <row r="360" spans="1:8" ht="15.75" customHeight="1">
      <c r="A360" s="27">
        <v>5</v>
      </c>
      <c r="B360" s="27">
        <v>8</v>
      </c>
      <c r="C360" s="30">
        <f t="shared" ca="1" si="39"/>
        <v>7.9705767520078767</v>
      </c>
      <c r="D360" s="30">
        <f t="shared" ca="1" si="40"/>
        <v>2.075756855555003</v>
      </c>
      <c r="E360" s="30">
        <f t="shared" ca="1" si="46"/>
        <v>-0.11170933658741596</v>
      </c>
      <c r="F360" s="30">
        <f t="shared" ca="1" si="47"/>
        <v>0.25073876152992186</v>
      </c>
      <c r="G360" s="30">
        <f t="shared" ca="1" si="41"/>
        <v>3.1200403515258115</v>
      </c>
      <c r="H360" s="30">
        <f t="shared" ca="1" si="42"/>
        <v>22.647293477585286</v>
      </c>
    </row>
    <row r="361" spans="1:8" ht="15.75" customHeight="1">
      <c r="A361" s="27">
        <v>5</v>
      </c>
      <c r="B361" s="27">
        <v>10.5</v>
      </c>
      <c r="C361" s="30">
        <f t="shared" ca="1" si="39"/>
        <v>10.483072844849938</v>
      </c>
      <c r="D361" s="30">
        <f t="shared" ca="1" si="40"/>
        <v>2.3497618463015759</v>
      </c>
      <c r="E361" s="30">
        <f t="shared" ca="1" si="46"/>
        <v>-9.9176810780036481E-3</v>
      </c>
      <c r="F361" s="30">
        <f t="shared" ca="1" si="47"/>
        <v>0.4333717983373111</v>
      </c>
      <c r="G361" s="30">
        <f t="shared" ca="1" si="41"/>
        <v>3.8589680821935839</v>
      </c>
      <c r="H361" s="30">
        <f t="shared" ca="1" si="42"/>
        <v>47.416396290740785</v>
      </c>
    </row>
    <row r="362" spans="1:8" ht="15.75" customHeight="1">
      <c r="A362" s="27">
        <v>5</v>
      </c>
      <c r="B362" s="27">
        <v>8.5</v>
      </c>
      <c r="C362" s="30">
        <f t="shared" ca="1" si="39"/>
        <v>8.5089491377967814</v>
      </c>
      <c r="D362" s="30">
        <f t="shared" ca="1" si="40"/>
        <v>2.1411184493900159</v>
      </c>
      <c r="E362" s="30">
        <f t="shared" ca="1" si="46"/>
        <v>6.6923662143571108E-2</v>
      </c>
      <c r="F362" s="30">
        <f t="shared" ca="1" si="47"/>
        <v>-0.83540751332453034</v>
      </c>
      <c r="G362" s="30">
        <f t="shared" ca="1" si="41"/>
        <v>2.3209449655602357</v>
      </c>
      <c r="H362" s="30">
        <f t="shared" ca="1" si="42"/>
        <v>10.18529451251076</v>
      </c>
    </row>
    <row r="363" spans="1:8" ht="15.75" customHeight="1">
      <c r="A363" s="27">
        <v>5</v>
      </c>
      <c r="B363" s="27">
        <v>13.4</v>
      </c>
      <c r="C363" s="30">
        <f t="shared" ca="1" si="39"/>
        <v>13.339728344708936</v>
      </c>
      <c r="D363" s="30">
        <f t="shared" ca="1" si="40"/>
        <v>2.5907466763152818</v>
      </c>
      <c r="E363" s="30">
        <f t="shared" ca="1" si="46"/>
        <v>2.3068011959157177E-2</v>
      </c>
      <c r="F363" s="30">
        <f t="shared" ca="1" si="47"/>
        <v>0.42364555412571026</v>
      </c>
      <c r="G363" s="30">
        <f t="shared" ca="1" si="41"/>
        <v>4.2819587079560772</v>
      </c>
      <c r="H363" s="30">
        <f t="shared" ca="1" si="42"/>
        <v>72.382076598994885</v>
      </c>
    </row>
    <row r="364" spans="1:8" ht="15.75" customHeight="1">
      <c r="A364" s="27">
        <v>5</v>
      </c>
      <c r="B364" s="27">
        <v>8.6999999999999993</v>
      </c>
      <c r="C364" s="30">
        <f t="shared" ca="1" si="39"/>
        <v>8.7397452086801817</v>
      </c>
      <c r="D364" s="30">
        <f t="shared" ca="1" si="40"/>
        <v>2.1678810369175849</v>
      </c>
      <c r="E364" s="30">
        <f t="shared" ca="1" si="46"/>
        <v>0.22354264999872703</v>
      </c>
      <c r="F364" s="30">
        <f t="shared" ca="1" si="47"/>
        <v>-0.10803642161162233</v>
      </c>
      <c r="G364" s="30">
        <f t="shared" ca="1" si="41"/>
        <v>3.2493272195637797</v>
      </c>
      <c r="H364" s="30">
        <f t="shared" ca="1" si="42"/>
        <v>25.772994516530673</v>
      </c>
    </row>
    <row r="365" spans="1:8" ht="15.75" customHeight="1">
      <c r="A365" s="27">
        <v>5</v>
      </c>
      <c r="B365" s="27">
        <v>9.5</v>
      </c>
      <c r="C365" s="30">
        <f t="shared" ca="1" si="39"/>
        <v>9.5292910060388731</v>
      </c>
      <c r="D365" s="30">
        <f t="shared" ca="1" si="40"/>
        <v>2.2543703188900777</v>
      </c>
      <c r="E365" s="30">
        <f t="shared" ca="1" si="46"/>
        <v>2.8350755863138902E-2</v>
      </c>
      <c r="F365" s="30">
        <f t="shared" ca="1" si="47"/>
        <v>5.2209488226787538E-2</v>
      </c>
      <c r="G365" s="30">
        <f t="shared" ca="1" si="41"/>
        <v>3.3578444668456537</v>
      </c>
      <c r="H365" s="30">
        <f t="shared" ca="1" si="42"/>
        <v>28.727201657728589</v>
      </c>
    </row>
    <row r="366" spans="1:8" ht="15.75" customHeight="1">
      <c r="A366" s="27">
        <v>5</v>
      </c>
      <c r="B366" s="27">
        <v>53.6</v>
      </c>
      <c r="C366" s="30">
        <f t="shared" ca="1" si="39"/>
        <v>53.59796817838361</v>
      </c>
      <c r="D366" s="30">
        <f t="shared" ca="1" si="40"/>
        <v>3.9815111602385547</v>
      </c>
      <c r="E366" s="30">
        <f t="shared" ca="1" si="46"/>
        <v>1.1057807798565793E-2</v>
      </c>
      <c r="F366" s="30">
        <f t="shared" ca="1" si="47"/>
        <v>-0.28157719196508901</v>
      </c>
      <c r="G366" s="30">
        <f t="shared" ca="1" si="41"/>
        <v>5.8716424377675773</v>
      </c>
      <c r="H366" s="30">
        <f t="shared" ca="1" si="42"/>
        <v>354.8312902451292</v>
      </c>
    </row>
    <row r="367" spans="1:8" ht="15.75" customHeight="1">
      <c r="A367" s="27">
        <v>5</v>
      </c>
      <c r="B367" s="27">
        <v>27.5</v>
      </c>
      <c r="C367" s="30">
        <f t="shared" ca="1" si="39"/>
        <v>27.554753199384699</v>
      </c>
      <c r="D367" s="30">
        <f t="shared" ca="1" si="40"/>
        <v>3.3161750506405676</v>
      </c>
      <c r="E367" s="30">
        <f t="shared" ca="1" si="46"/>
        <v>-4.2369046392407312E-3</v>
      </c>
      <c r="F367" s="30">
        <f t="shared" ca="1" si="47"/>
        <v>-0.93704442952278122</v>
      </c>
      <c r="G367" s="30">
        <f t="shared" ca="1" si="41"/>
        <v>4.0972608693375134</v>
      </c>
      <c r="H367" s="30">
        <f t="shared" ca="1" si="42"/>
        <v>60.175233820548911</v>
      </c>
    </row>
    <row r="368" spans="1:8" ht="15.75" customHeight="1">
      <c r="A368" s="27">
        <v>5</v>
      </c>
      <c r="B368" s="27">
        <v>11</v>
      </c>
      <c r="C368" s="30">
        <f t="shared" ca="1" si="39"/>
        <v>10.918627680109658</v>
      </c>
      <c r="D368" s="30">
        <f t="shared" ca="1" si="40"/>
        <v>2.3904702920999545</v>
      </c>
      <c r="E368" s="30">
        <f t="shared" ca="1" si="46"/>
        <v>9.8300503640365688E-2</v>
      </c>
      <c r="F368" s="30">
        <f t="shared" ca="1" si="47"/>
        <v>0.29823683238682891</v>
      </c>
      <c r="G368" s="30">
        <f t="shared" ca="1" si="41"/>
        <v>3.8995760283450736</v>
      </c>
      <c r="H368" s="30">
        <f t="shared" ca="1" si="42"/>
        <v>49.381508306891689</v>
      </c>
    </row>
    <row r="369" spans="1:8" ht="15.75" customHeight="1">
      <c r="A369" s="27">
        <v>5</v>
      </c>
      <c r="B369" s="27">
        <v>8</v>
      </c>
      <c r="C369" s="30">
        <f t="shared" ca="1" si="39"/>
        <v>8.0638484854150843</v>
      </c>
      <c r="D369" s="30">
        <f t="shared" ca="1" si="40"/>
        <v>2.0873909221414708</v>
      </c>
      <c r="E369" s="30">
        <f t="shared" ca="1" si="46"/>
        <v>-0.10726753192575629</v>
      </c>
      <c r="F369" s="30">
        <f t="shared" ca="1" si="47"/>
        <v>-0.10929812406323977</v>
      </c>
      <c r="G369" s="30">
        <f t="shared" ca="1" si="41"/>
        <v>2.7837431622039475</v>
      </c>
      <c r="H369" s="30">
        <f t="shared" ca="1" si="42"/>
        <v>16.179470122957511</v>
      </c>
    </row>
    <row r="370" spans="1:8" ht="15.75" customHeight="1">
      <c r="A370" s="27">
        <v>5</v>
      </c>
      <c r="B370" s="27">
        <v>16.2</v>
      </c>
      <c r="C370" s="30">
        <f t="shared" ca="1" si="39"/>
        <v>16.158391515424142</v>
      </c>
      <c r="D370" s="30">
        <f t="shared" ca="1" si="40"/>
        <v>2.782439513202394</v>
      </c>
      <c r="E370" s="30">
        <f t="shared" ca="1" si="46"/>
        <v>6.5685871143649113E-2</v>
      </c>
      <c r="F370" s="30">
        <f t="shared" ca="1" si="47"/>
        <v>-0.89637251303131249</v>
      </c>
      <c r="G370" s="30">
        <f t="shared" ca="1" si="41"/>
        <v>3.3225270762416756</v>
      </c>
      <c r="H370" s="30">
        <f t="shared" ca="1" si="42"/>
        <v>27.730338768775212</v>
      </c>
    </row>
    <row r="371" spans="1:8" ht="15.75" customHeight="1">
      <c r="A371" s="27">
        <v>5</v>
      </c>
      <c r="B371" s="27">
        <v>13.2</v>
      </c>
      <c r="C371" s="30">
        <f t="shared" ca="1" si="39"/>
        <v>13.223471026772311</v>
      </c>
      <c r="D371" s="30">
        <f t="shared" ca="1" si="40"/>
        <v>2.5819933587183828</v>
      </c>
      <c r="E371" s="30">
        <f t="shared" ref="E371:E391" ca="1" si="48">NORMINV(RAND(),0,SQRT($A$15*(1/A$16+((D371-$A$17)^2/($A$18)))))</f>
        <v>-7.2693433269604854E-2</v>
      </c>
      <c r="F371" s="30">
        <f t="shared" ref="F371:F391" ca="1" si="49">NORMINV(RAND(),0,SQRT($A$15*(1+1/A$16+((D371-$A$17)^2/($A$18)))))</f>
        <v>-0.15325793980510696</v>
      </c>
      <c r="G371" s="30">
        <f t="shared" ca="1" si="41"/>
        <v>3.5947742907658187</v>
      </c>
      <c r="H371" s="30">
        <f t="shared" ca="1" si="42"/>
        <v>36.407481555645525</v>
      </c>
    </row>
    <row r="372" spans="1:8" ht="15.75" customHeight="1">
      <c r="A372" s="27">
        <v>5</v>
      </c>
      <c r="B372" s="27">
        <v>13.5</v>
      </c>
      <c r="C372" s="30">
        <f t="shared" ca="1" si="39"/>
        <v>13.531865603332239</v>
      </c>
      <c r="D372" s="30">
        <f t="shared" ca="1" si="40"/>
        <v>2.6050473191023844</v>
      </c>
      <c r="E372" s="30">
        <f t="shared" ca="1" si="48"/>
        <v>8.9058804049606685E-2</v>
      </c>
      <c r="F372" s="30">
        <f t="shared" ca="1" si="49"/>
        <v>-0.22127688100867146</v>
      </c>
      <c r="G372" s="30">
        <f t="shared" ca="1" si="41"/>
        <v>3.7267481131288243</v>
      </c>
      <c r="H372" s="30">
        <f t="shared" ca="1" si="42"/>
        <v>41.54379255416022</v>
      </c>
    </row>
    <row r="373" spans="1:8" ht="15.75" customHeight="1">
      <c r="A373" s="27">
        <v>5</v>
      </c>
      <c r="B373" s="27">
        <v>17</v>
      </c>
      <c r="C373" s="30">
        <f t="shared" ca="1" si="39"/>
        <v>17.017526260743686</v>
      </c>
      <c r="D373" s="30">
        <f t="shared" ca="1" si="40"/>
        <v>2.8342437694998592</v>
      </c>
      <c r="E373" s="30">
        <f t="shared" ca="1" si="48"/>
        <v>3.5561593423339123E-2</v>
      </c>
      <c r="F373" s="30">
        <f t="shared" ca="1" si="49"/>
        <v>0.75794902350897309</v>
      </c>
      <c r="G373" s="30">
        <f t="shared" ca="1" si="41"/>
        <v>5.0326541271525098</v>
      </c>
      <c r="H373" s="30">
        <f t="shared" ca="1" si="42"/>
        <v>153.33945549396367</v>
      </c>
    </row>
    <row r="374" spans="1:8" ht="15.75" customHeight="1">
      <c r="A374" s="27">
        <v>5</v>
      </c>
      <c r="B374" s="27">
        <v>27.2</v>
      </c>
      <c r="C374" s="30">
        <f t="shared" ca="1" si="39"/>
        <v>27.114569829536304</v>
      </c>
      <c r="D374" s="30">
        <f t="shared" ca="1" si="40"/>
        <v>3.3000712154995151</v>
      </c>
      <c r="E374" s="30">
        <f t="shared" ca="1" si="48"/>
        <v>-1.6855155225656747E-2</v>
      </c>
      <c r="F374" s="30">
        <f t="shared" ca="1" si="49"/>
        <v>0.52106094320219143</v>
      </c>
      <c r="G374" s="30">
        <f t="shared" ca="1" si="41"/>
        <v>5.5160359159742001</v>
      </c>
      <c r="H374" s="30">
        <f t="shared" ca="1" si="42"/>
        <v>248.64742171513234</v>
      </c>
    </row>
    <row r="375" spans="1:8" ht="15.75" customHeight="1">
      <c r="A375" s="27">
        <v>5</v>
      </c>
      <c r="B375" s="27">
        <v>11.9</v>
      </c>
      <c r="C375" s="30">
        <f t="shared" ca="1" si="39"/>
        <v>11.985585763513233</v>
      </c>
      <c r="D375" s="30">
        <f t="shared" ca="1" si="40"/>
        <v>2.4837047414115196</v>
      </c>
      <c r="E375" s="30">
        <f t="shared" ca="1" si="48"/>
        <v>-1.2795759717412645E-2</v>
      </c>
      <c r="F375" s="30">
        <f t="shared" ca="1" si="49"/>
        <v>-2.5632092385002133E-2</v>
      </c>
      <c r="G375" s="30">
        <f t="shared" ca="1" si="41"/>
        <v>3.6192625506665292</v>
      </c>
      <c r="H375" s="30">
        <f t="shared" ca="1" si="42"/>
        <v>37.310043407727747</v>
      </c>
    </row>
    <row r="376" spans="1:8" ht="15.75" customHeight="1">
      <c r="A376" s="27">
        <v>5</v>
      </c>
      <c r="B376" s="27">
        <v>17</v>
      </c>
      <c r="C376" s="30">
        <f t="shared" ca="1" si="39"/>
        <v>16.908119695659114</v>
      </c>
      <c r="D376" s="30">
        <f t="shared" ca="1" si="40"/>
        <v>2.8277939619117496</v>
      </c>
      <c r="E376" s="30">
        <f t="shared" ca="1" si="48"/>
        <v>-6.9674039551813075E-2</v>
      </c>
      <c r="F376" s="30">
        <f t="shared" ca="1" si="49"/>
        <v>-0.35878689907656403</v>
      </c>
      <c r="G376" s="30">
        <f t="shared" ca="1" si="41"/>
        <v>3.7999840177531179</v>
      </c>
      <c r="H376" s="30">
        <f t="shared" ca="1" si="42"/>
        <v>44.700470073643359</v>
      </c>
    </row>
    <row r="377" spans="1:8" ht="15.75" customHeight="1">
      <c r="A377" s="27">
        <v>5</v>
      </c>
      <c r="B377" s="27">
        <v>8.1999999999999993</v>
      </c>
      <c r="C377" s="30">
        <f t="shared" ref="C377:C440" ca="1" si="50">IF(D$7,NORMINV(RAND(),$B377,A$7),B377)</f>
        <v>8.2204473058373484</v>
      </c>
      <c r="D377" s="30">
        <f t="shared" ref="D377:D440" ca="1" si="51">LN(C377)</f>
        <v>2.1066246243560838</v>
      </c>
      <c r="E377" s="30">
        <f t="shared" ca="1" si="48"/>
        <v>3.0683544181097602E-2</v>
      </c>
      <c r="F377" s="30">
        <f t="shared" ca="1" si="49"/>
        <v>-0.23159608877837631</v>
      </c>
      <c r="G377" s="30">
        <f t="shared" ref="G377:G440" ca="1" si="52">$A$13+$A$14*D377+IF(D$19,E377,0)+IF(D$23,F377,0)</f>
        <v>2.8312999848071319</v>
      </c>
      <c r="H377" s="30">
        <f t="shared" ca="1" si="42"/>
        <v>16.967503990949144</v>
      </c>
    </row>
    <row r="378" spans="1:8" ht="15.75" customHeight="1">
      <c r="A378" s="27">
        <v>5</v>
      </c>
      <c r="B378" s="27">
        <v>54.5</v>
      </c>
      <c r="C378" s="30">
        <f t="shared" ca="1" si="50"/>
        <v>54.494042116285613</v>
      </c>
      <c r="D378" s="30">
        <f t="shared" ca="1" si="51"/>
        <v>3.9980913767262081</v>
      </c>
      <c r="E378" s="30">
        <f t="shared" ca="1" si="48"/>
        <v>-9.9599596239529006E-2</v>
      </c>
      <c r="F378" s="30">
        <f t="shared" ca="1" si="49"/>
        <v>-0.78003591432476715</v>
      </c>
      <c r="G378" s="30">
        <f t="shared" ca="1" si="52"/>
        <v>5.2900285796665347</v>
      </c>
      <c r="H378" s="30">
        <f t="shared" ca="1" si="42"/>
        <v>198.34909407934271</v>
      </c>
    </row>
    <row r="379" spans="1:8" ht="15.75" customHeight="1">
      <c r="A379" s="27">
        <v>5</v>
      </c>
      <c r="B379" s="27">
        <v>10.6</v>
      </c>
      <c r="C379" s="30">
        <f t="shared" ca="1" si="50"/>
        <v>10.549141641999102</v>
      </c>
      <c r="D379" s="30">
        <f t="shared" ca="1" si="51"/>
        <v>2.3560444956641415</v>
      </c>
      <c r="E379" s="30">
        <f t="shared" ca="1" si="48"/>
        <v>-9.7346305401122657E-2</v>
      </c>
      <c r="F379" s="30">
        <f t="shared" ca="1" si="49"/>
        <v>1.2175988747944996E-2</v>
      </c>
      <c r="G379" s="30">
        <f t="shared" ca="1" si="52"/>
        <v>3.3607649300847604</v>
      </c>
      <c r="H379" s="30">
        <f t="shared" ca="1" si="42"/>
        <v>28.811221022147475</v>
      </c>
    </row>
    <row r="380" spans="1:8" ht="15.75" customHeight="1">
      <c r="A380" s="27">
        <v>5</v>
      </c>
      <c r="B380" s="27">
        <v>34.200000000000003</v>
      </c>
      <c r="C380" s="30">
        <f t="shared" ca="1" si="50"/>
        <v>34.20246002087746</v>
      </c>
      <c r="D380" s="30">
        <f t="shared" ca="1" si="51"/>
        <v>3.5322975719167031</v>
      </c>
      <c r="E380" s="30">
        <f t="shared" ca="1" si="48"/>
        <v>-6.7973278172370658E-2</v>
      </c>
      <c r="F380" s="30">
        <f t="shared" ca="1" si="49"/>
        <v>-0.22686096255110319</v>
      </c>
      <c r="G380" s="30">
        <f t="shared" ca="1" si="52"/>
        <v>5.1021990337176382</v>
      </c>
      <c r="H380" s="30">
        <f t="shared" ca="1" si="42"/>
        <v>164.38299387975727</v>
      </c>
    </row>
    <row r="381" spans="1:8" ht="15.75" customHeight="1">
      <c r="A381" s="27">
        <v>5</v>
      </c>
      <c r="B381" s="27">
        <v>11.5</v>
      </c>
      <c r="C381" s="30">
        <f t="shared" ca="1" si="50"/>
        <v>11.520770397675237</v>
      </c>
      <c r="D381" s="30">
        <f t="shared" ca="1" si="51"/>
        <v>2.4441515278299231</v>
      </c>
      <c r="E381" s="30">
        <f t="shared" ca="1" si="48"/>
        <v>-5.5361723510953802E-2</v>
      </c>
      <c r="F381" s="30">
        <f t="shared" ca="1" si="49"/>
        <v>0.33072676771847348</v>
      </c>
      <c r="G381" s="30">
        <f t="shared" ca="1" si="52"/>
        <v>3.8674469494801262</v>
      </c>
      <c r="H381" s="30">
        <f t="shared" ref="H381:H444" ca="1" si="53">EXP(G381)</f>
        <v>47.820142860069886</v>
      </c>
    </row>
    <row r="382" spans="1:8" ht="15.75" customHeight="1">
      <c r="A382" s="27">
        <v>5</v>
      </c>
      <c r="B382" s="27">
        <v>20.5</v>
      </c>
      <c r="C382" s="30">
        <f t="shared" ca="1" si="50"/>
        <v>20.427336425665548</v>
      </c>
      <c r="D382" s="30">
        <f t="shared" ca="1" si="51"/>
        <v>3.0168740246894354</v>
      </c>
      <c r="E382" s="30">
        <f t="shared" ca="1" si="48"/>
        <v>-0.12525852448049388</v>
      </c>
      <c r="F382" s="30">
        <f t="shared" ca="1" si="49"/>
        <v>0.45437102065306667</v>
      </c>
      <c r="G382" s="30">
        <f t="shared" ca="1" si="52"/>
        <v>4.8711921158859273</v>
      </c>
      <c r="H382" s="30">
        <f t="shared" ca="1" si="53"/>
        <v>130.47636717072069</v>
      </c>
    </row>
    <row r="383" spans="1:8" ht="15.75" customHeight="1">
      <c r="A383" s="27">
        <v>5</v>
      </c>
      <c r="B383" s="27">
        <v>10.9</v>
      </c>
      <c r="C383" s="30">
        <f t="shared" ca="1" si="50"/>
        <v>10.989548667996475</v>
      </c>
      <c r="D383" s="30">
        <f t="shared" ca="1" si="51"/>
        <v>2.3969447000559923</v>
      </c>
      <c r="E383" s="30">
        <f t="shared" ca="1" si="48"/>
        <v>-0.22162944767339382</v>
      </c>
      <c r="F383" s="30">
        <f t="shared" ca="1" si="49"/>
        <v>-0.1410064356379119</v>
      </c>
      <c r="G383" s="30">
        <f t="shared" ca="1" si="52"/>
        <v>3.1511421684595708</v>
      </c>
      <c r="H383" s="30">
        <f t="shared" ca="1" si="53"/>
        <v>23.362733525191814</v>
      </c>
    </row>
    <row r="384" spans="1:8" ht="15.75" customHeight="1">
      <c r="A384" s="27">
        <v>5</v>
      </c>
      <c r="B384" s="27">
        <v>25.9</v>
      </c>
      <c r="C384" s="30">
        <f t="shared" ca="1" si="50"/>
        <v>25.906785448920285</v>
      </c>
      <c r="D384" s="30">
        <f t="shared" ca="1" si="51"/>
        <v>3.2545049208378347</v>
      </c>
      <c r="E384" s="30">
        <f t="shared" ca="1" si="48"/>
        <v>3.8002406541823207E-2</v>
      </c>
      <c r="F384" s="30">
        <f t="shared" ca="1" si="49"/>
        <v>-0.19576014625564772</v>
      </c>
      <c r="G384" s="30">
        <f t="shared" ca="1" si="52"/>
        <v>4.7784897526767258</v>
      </c>
      <c r="H384" s="30">
        <f t="shared" ca="1" si="53"/>
        <v>118.92460878001391</v>
      </c>
    </row>
    <row r="385" spans="1:8" ht="15.75" customHeight="1">
      <c r="A385" s="27">
        <v>5</v>
      </c>
      <c r="B385" s="27">
        <v>32</v>
      </c>
      <c r="C385" s="30">
        <f t="shared" ca="1" si="50"/>
        <v>32.057839097614817</v>
      </c>
      <c r="D385" s="30">
        <f t="shared" ca="1" si="51"/>
        <v>3.4675417430886797</v>
      </c>
      <c r="E385" s="30">
        <f t="shared" ca="1" si="48"/>
        <v>-2.9166708851779122E-2</v>
      </c>
      <c r="F385" s="30">
        <f t="shared" ca="1" si="49"/>
        <v>-0.42082958670463172</v>
      </c>
      <c r="G385" s="30">
        <f t="shared" ca="1" si="52"/>
        <v>4.8396238953745057</v>
      </c>
      <c r="H385" s="30">
        <f t="shared" ca="1" si="53"/>
        <v>126.42179496566595</v>
      </c>
    </row>
    <row r="386" spans="1:8" ht="15.75" customHeight="1">
      <c r="A386" s="27">
        <v>5</v>
      </c>
      <c r="B386" s="27">
        <v>28.2</v>
      </c>
      <c r="C386" s="30">
        <f t="shared" ca="1" si="50"/>
        <v>28.179786870851537</v>
      </c>
      <c r="D386" s="30">
        <f t="shared" ca="1" si="51"/>
        <v>3.3386049433067857</v>
      </c>
      <c r="E386" s="30">
        <f t="shared" ca="1" si="48"/>
        <v>2.3953802382020422E-2</v>
      </c>
      <c r="F386" s="30">
        <f t="shared" ca="1" si="49"/>
        <v>1.3019887433764021</v>
      </c>
      <c r="G386" s="30">
        <f t="shared" ca="1" si="52"/>
        <v>6.4016901094191203</v>
      </c>
      <c r="H386" s="30">
        <f t="shared" ca="1" si="53"/>
        <v>602.86308190000648</v>
      </c>
    </row>
    <row r="387" spans="1:8" ht="15.75" customHeight="1">
      <c r="A387" s="27">
        <v>5</v>
      </c>
      <c r="B387" s="27">
        <v>17</v>
      </c>
      <c r="C387" s="30">
        <f t="shared" ca="1" si="50"/>
        <v>17.028975017934162</v>
      </c>
      <c r="D387" s="30">
        <f t="shared" ca="1" si="51"/>
        <v>2.8349163060126887</v>
      </c>
      <c r="E387" s="30">
        <f t="shared" ca="1" si="48"/>
        <v>-5.6096560522588747E-2</v>
      </c>
      <c r="F387" s="30">
        <f t="shared" ca="1" si="49"/>
        <v>-0.30948047255905275</v>
      </c>
      <c r="G387" s="30">
        <f t="shared" ca="1" si="52"/>
        <v>3.8746820403538456</v>
      </c>
      <c r="H387" s="30">
        <f t="shared" ca="1" si="53"/>
        <v>48.167380572736619</v>
      </c>
    </row>
    <row r="388" spans="1:8" ht="15.75" customHeight="1">
      <c r="A388" s="27">
        <v>5</v>
      </c>
      <c r="B388" s="27">
        <v>23.5</v>
      </c>
      <c r="C388" s="30">
        <f t="shared" ca="1" si="50"/>
        <v>23.580880249487219</v>
      </c>
      <c r="D388" s="30">
        <f t="shared" ca="1" si="51"/>
        <v>3.1604362247554345</v>
      </c>
      <c r="E388" s="30">
        <f t="shared" ca="1" si="48"/>
        <v>-3.2425036410091174E-2</v>
      </c>
      <c r="F388" s="30">
        <f t="shared" ca="1" si="49"/>
        <v>-0.17155676776772227</v>
      </c>
      <c r="G388" s="30">
        <f t="shared" ca="1" si="52"/>
        <v>4.5762301792730167</v>
      </c>
      <c r="H388" s="30">
        <f t="shared" ca="1" si="53"/>
        <v>97.147474467953188</v>
      </c>
    </row>
    <row r="389" spans="1:8" ht="15.75" customHeight="1">
      <c r="A389" s="27">
        <v>5</v>
      </c>
      <c r="B389" s="27">
        <v>17.399999999999999</v>
      </c>
      <c r="C389" s="30">
        <f t="shared" ca="1" si="50"/>
        <v>17.371903073222526</v>
      </c>
      <c r="D389" s="30">
        <f t="shared" ca="1" si="51"/>
        <v>2.8548541351740795</v>
      </c>
      <c r="E389" s="30">
        <f t="shared" ca="1" si="48"/>
        <v>-5.5578505675809242E-2</v>
      </c>
      <c r="F389" s="30">
        <f t="shared" ca="1" si="49"/>
        <v>0.7363382252717825</v>
      </c>
      <c r="G389" s="30">
        <f t="shared" ca="1" si="52"/>
        <v>4.954090467774626</v>
      </c>
      <c r="H389" s="30">
        <f t="shared" ca="1" si="53"/>
        <v>141.75361823856676</v>
      </c>
    </row>
    <row r="390" spans="1:8" ht="15.75" customHeight="1">
      <c r="A390" s="27">
        <v>5</v>
      </c>
      <c r="B390" s="27">
        <v>10.6</v>
      </c>
      <c r="C390" s="30">
        <f t="shared" ca="1" si="50"/>
        <v>10.52516721758583</v>
      </c>
      <c r="D390" s="30">
        <f t="shared" ca="1" si="51"/>
        <v>2.3537692670988486</v>
      </c>
      <c r="E390" s="30">
        <f t="shared" ca="1" si="48"/>
        <v>-6.6099608774904131E-2</v>
      </c>
      <c r="F390" s="30">
        <f t="shared" ca="1" si="49"/>
        <v>0.73383491022931802</v>
      </c>
      <c r="G390" s="30">
        <f t="shared" ca="1" si="52"/>
        <v>4.1098965355619583</v>
      </c>
      <c r="H390" s="30">
        <f t="shared" ca="1" si="53"/>
        <v>60.94041207794109</v>
      </c>
    </row>
    <row r="391" spans="1:8" ht="15.75" customHeight="1">
      <c r="A391" s="27">
        <v>5</v>
      </c>
      <c r="B391" s="27">
        <v>20</v>
      </c>
      <c r="C391" s="30">
        <f t="shared" ca="1" si="50"/>
        <v>19.946478423938917</v>
      </c>
      <c r="D391" s="30">
        <f t="shared" ca="1" si="51"/>
        <v>2.9930526076510531</v>
      </c>
      <c r="E391" s="30">
        <f t="shared" ca="1" si="48"/>
        <v>8.7668870735831003E-2</v>
      </c>
      <c r="F391" s="30">
        <f t="shared" ca="1" si="49"/>
        <v>0.39414333768551568</v>
      </c>
      <c r="G391" s="30">
        <f t="shared" ca="1" si="52"/>
        <v>4.9843782908364549</v>
      </c>
      <c r="H391" s="30">
        <f t="shared" ca="1" si="53"/>
        <v>146.11270717343558</v>
      </c>
    </row>
    <row r="392" spans="1:8" ht="15.75" customHeight="1">
      <c r="A392" s="27"/>
      <c r="B392" s="29" t="s">
        <v>36</v>
      </c>
      <c r="C392" s="30"/>
      <c r="D392" s="30"/>
      <c r="E392" s="39"/>
      <c r="F392" s="39"/>
      <c r="G392" s="30"/>
      <c r="H392" s="39">
        <f t="shared" ref="H392" ca="1" si="54">SUM(H339:H391)</f>
        <v>4860.3661122241201</v>
      </c>
    </row>
    <row r="393" spans="1:8" ht="15.75" customHeight="1">
      <c r="A393" s="27">
        <v>6</v>
      </c>
      <c r="B393" s="27">
        <v>13.2</v>
      </c>
      <c r="C393" s="30">
        <f t="shared" ca="1" si="50"/>
        <v>13.196745697559464</v>
      </c>
      <c r="D393" s="30">
        <f t="shared" ca="1" si="51"/>
        <v>2.5799702611331439</v>
      </c>
      <c r="E393" s="30">
        <f t="shared" ref="E393:E424" ca="1" si="55">NORMINV(RAND(),0,SQRT($A$15*(1/A$16+((D393-$A$17)^2/($A$18)))))</f>
        <v>-0.11115332018744262</v>
      </c>
      <c r="F393" s="30">
        <f t="shared" ref="F393:F424" ca="1" si="56">NORMINV(RAND(),0,SQRT($A$15*(1+1/A$16+((D393-$A$17)^2/($A$18)))))</f>
        <v>0.1772226657187761</v>
      </c>
      <c r="G393" s="30">
        <f t="shared" ca="1" si="52"/>
        <v>3.8834392164833242</v>
      </c>
      <c r="H393" s="30">
        <f t="shared" ca="1" si="53"/>
        <v>48.591043144500368</v>
      </c>
    </row>
    <row r="394" spans="1:8" ht="15.75" customHeight="1">
      <c r="A394" s="27">
        <v>6</v>
      </c>
      <c r="B394" s="27">
        <v>10</v>
      </c>
      <c r="C394" s="30">
        <f t="shared" ca="1" si="50"/>
        <v>10.084213852135784</v>
      </c>
      <c r="D394" s="30">
        <f t="shared" ca="1" si="51"/>
        <v>2.3109712161749623</v>
      </c>
      <c r="E394" s="30">
        <f t="shared" ca="1" si="55"/>
        <v>6.6646502706091237E-2</v>
      </c>
      <c r="F394" s="30">
        <f t="shared" ca="1" si="56"/>
        <v>0.3084019881885251</v>
      </c>
      <c r="G394" s="30">
        <f t="shared" ca="1" si="52"/>
        <v>3.7462188860126737</v>
      </c>
      <c r="H394" s="30">
        <f t="shared" ca="1" si="53"/>
        <v>42.360608517609016</v>
      </c>
    </row>
    <row r="395" spans="1:8" ht="15.75" customHeight="1">
      <c r="A395" s="27">
        <v>6</v>
      </c>
      <c r="B395" s="27">
        <v>9.1999999999999993</v>
      </c>
      <c r="C395" s="30">
        <f t="shared" ca="1" si="50"/>
        <v>9.1818283363208852</v>
      </c>
      <c r="D395" s="30">
        <f t="shared" ca="1" si="51"/>
        <v>2.2172263499782154</v>
      </c>
      <c r="E395" s="30">
        <f t="shared" ca="1" si="55"/>
        <v>-9.1646536095485689E-2</v>
      </c>
      <c r="F395" s="30">
        <f t="shared" ca="1" si="56"/>
        <v>-1.8757458891606578E-2</v>
      </c>
      <c r="G395" s="30">
        <f t="shared" ca="1" si="52"/>
        <v>3.1052680407757731</v>
      </c>
      <c r="H395" s="30">
        <f t="shared" ca="1" si="53"/>
        <v>22.315199557120945</v>
      </c>
    </row>
    <row r="396" spans="1:8" ht="15.75" customHeight="1">
      <c r="A396" s="27">
        <v>6</v>
      </c>
      <c r="B396" s="27">
        <v>36.4</v>
      </c>
      <c r="C396" s="30">
        <f t="shared" ca="1" si="50"/>
        <v>36.33215230445353</v>
      </c>
      <c r="D396" s="30">
        <f t="shared" ca="1" si="51"/>
        <v>3.5927030876507096</v>
      </c>
      <c r="E396" s="30">
        <f t="shared" ca="1" si="55"/>
        <v>4.7389130214137085E-2</v>
      </c>
      <c r="F396" s="30">
        <f t="shared" ca="1" si="56"/>
        <v>0.88520651018074925</v>
      </c>
      <c r="G396" s="30">
        <f t="shared" ca="1" si="52"/>
        <v>6.4298259600046244</v>
      </c>
      <c r="H396" s="30">
        <f t="shared" ca="1" si="53"/>
        <v>620.06602233363355</v>
      </c>
    </row>
    <row r="397" spans="1:8" ht="15.75" customHeight="1">
      <c r="A397" s="27">
        <v>6</v>
      </c>
      <c r="B397" s="27">
        <v>8.6999999999999993</v>
      </c>
      <c r="C397" s="30">
        <f t="shared" ca="1" si="50"/>
        <v>8.6589930619990305</v>
      </c>
      <c r="D397" s="30">
        <f t="shared" ca="1" si="51"/>
        <v>2.1585984412179742</v>
      </c>
      <c r="E397" s="30">
        <f t="shared" ca="1" si="55"/>
        <v>2.7106744616153484E-2</v>
      </c>
      <c r="F397" s="30">
        <f t="shared" ca="1" si="56"/>
        <v>0.63893047835923078</v>
      </c>
      <c r="G397" s="30">
        <f t="shared" ca="1" si="52"/>
        <v>3.7844608013612868</v>
      </c>
      <c r="H397" s="30">
        <f t="shared" ca="1" si="53"/>
        <v>44.011932985338568</v>
      </c>
    </row>
    <row r="398" spans="1:8" ht="15.75" customHeight="1">
      <c r="A398" s="27">
        <v>6</v>
      </c>
      <c r="B398" s="27">
        <v>7.9</v>
      </c>
      <c r="C398" s="30">
        <f t="shared" ca="1" si="50"/>
        <v>7.9529611061688952</v>
      </c>
      <c r="D398" s="30">
        <f t="shared" ca="1" si="51"/>
        <v>2.0735443255026973</v>
      </c>
      <c r="E398" s="30">
        <f t="shared" ca="1" si="55"/>
        <v>4.5846546996975976E-2</v>
      </c>
      <c r="F398" s="30">
        <f t="shared" ca="1" si="56"/>
        <v>0.1499397034183057</v>
      </c>
      <c r="G398" s="30">
        <f t="shared" ca="1" si="52"/>
        <v>3.1731271648996255</v>
      </c>
      <c r="H398" s="30">
        <f t="shared" ca="1" si="53"/>
        <v>23.882050815897411</v>
      </c>
    </row>
    <row r="399" spans="1:8" ht="15.75" customHeight="1">
      <c r="A399" s="27">
        <v>6</v>
      </c>
      <c r="B399" s="27">
        <v>8.5</v>
      </c>
      <c r="C399" s="30">
        <f t="shared" ca="1" si="50"/>
        <v>8.4936131592747941</v>
      </c>
      <c r="D399" s="30">
        <f t="shared" ca="1" si="51"/>
        <v>2.1393144880325461</v>
      </c>
      <c r="E399" s="30">
        <f t="shared" ca="1" si="55"/>
        <v>-4.519430205452564E-2</v>
      </c>
      <c r="F399" s="30">
        <f t="shared" ca="1" si="56"/>
        <v>-0.7726266929795339</v>
      </c>
      <c r="G399" s="30">
        <f t="shared" ca="1" si="52"/>
        <v>2.2686155188450456</v>
      </c>
      <c r="H399" s="30">
        <f t="shared" ca="1" si="53"/>
        <v>9.6660091384548537</v>
      </c>
    </row>
    <row r="400" spans="1:8" ht="15.75" customHeight="1">
      <c r="A400" s="27">
        <v>6</v>
      </c>
      <c r="B400" s="27">
        <v>9</v>
      </c>
      <c r="C400" s="30">
        <f t="shared" ca="1" si="50"/>
        <v>9.0246678196178163</v>
      </c>
      <c r="D400" s="30">
        <f t="shared" ca="1" si="51"/>
        <v>2.1999616968510152</v>
      </c>
      <c r="E400" s="30">
        <f t="shared" ca="1" si="55"/>
        <v>6.9809914885044719E-2</v>
      </c>
      <c r="F400" s="30">
        <f t="shared" ca="1" si="56"/>
        <v>0.56823893292502548</v>
      </c>
      <c r="G400" s="30">
        <f t="shared" ca="1" si="52"/>
        <v>3.8250833128447237</v>
      </c>
      <c r="H400" s="30">
        <f t="shared" ca="1" si="53"/>
        <v>45.836618986381474</v>
      </c>
    </row>
    <row r="401" spans="1:8" ht="15.75" customHeight="1">
      <c r="A401" s="27">
        <v>6</v>
      </c>
      <c r="B401" s="27">
        <v>8</v>
      </c>
      <c r="C401" s="30">
        <f t="shared" ca="1" si="50"/>
        <v>7.9216011660708796</v>
      </c>
      <c r="D401" s="30">
        <f t="shared" ca="1" si="51"/>
        <v>2.0695933528264447</v>
      </c>
      <c r="E401" s="30">
        <f t="shared" ca="1" si="55"/>
        <v>-0.29443037808441952</v>
      </c>
      <c r="F401" s="30">
        <f t="shared" ca="1" si="56"/>
        <v>-0.6837281334788613</v>
      </c>
      <c r="G401" s="30">
        <f t="shared" ca="1" si="52"/>
        <v>1.9926287665040565</v>
      </c>
      <c r="H401" s="30">
        <f t="shared" ca="1" si="53"/>
        <v>7.334789891267639</v>
      </c>
    </row>
    <row r="402" spans="1:8" ht="15.75" customHeight="1">
      <c r="A402" s="27">
        <v>6</v>
      </c>
      <c r="B402" s="27">
        <v>22.6</v>
      </c>
      <c r="C402" s="30">
        <f t="shared" ca="1" si="50"/>
        <v>22.597469524261065</v>
      </c>
      <c r="D402" s="30">
        <f t="shared" ca="1" si="51"/>
        <v>3.117837932056311</v>
      </c>
      <c r="E402" s="30">
        <f t="shared" ca="1" si="55"/>
        <v>-2.8053200500202536E-2</v>
      </c>
      <c r="F402" s="30">
        <f t="shared" ca="1" si="56"/>
        <v>0.12120714106070432</v>
      </c>
      <c r="G402" s="30">
        <f t="shared" ca="1" si="52"/>
        <v>4.8027064319795878</v>
      </c>
      <c r="H402" s="30">
        <f t="shared" ca="1" si="53"/>
        <v>121.83972261848005</v>
      </c>
    </row>
    <row r="403" spans="1:8" ht="15.75" customHeight="1">
      <c r="A403" s="27">
        <v>6</v>
      </c>
      <c r="B403" s="27">
        <v>11</v>
      </c>
      <c r="C403" s="30">
        <f t="shared" ca="1" si="50"/>
        <v>11.012005613009297</v>
      </c>
      <c r="D403" s="30">
        <f t="shared" ca="1" si="51"/>
        <v>2.3989860969977479</v>
      </c>
      <c r="E403" s="30">
        <f t="shared" ca="1" si="55"/>
        <v>6.1057085831941929E-2</v>
      </c>
      <c r="F403" s="30">
        <f t="shared" ca="1" si="56"/>
        <v>0.1790107081994784</v>
      </c>
      <c r="G403" s="30">
        <f t="shared" ca="1" si="52"/>
        <v>3.7572319925654649</v>
      </c>
      <c r="H403" s="30">
        <f t="shared" ca="1" si="53"/>
        <v>42.82970879717243</v>
      </c>
    </row>
    <row r="404" spans="1:8" ht="15.75" customHeight="1">
      <c r="A404" s="27">
        <v>6</v>
      </c>
      <c r="B404" s="27">
        <v>8.8000000000000007</v>
      </c>
      <c r="C404" s="30">
        <f t="shared" ca="1" si="50"/>
        <v>8.8123677061639594</v>
      </c>
      <c r="D404" s="30">
        <f t="shared" ca="1" si="51"/>
        <v>2.176156155959204</v>
      </c>
      <c r="E404" s="30">
        <f t="shared" ca="1" si="55"/>
        <v>-5.5913246381842675E-2</v>
      </c>
      <c r="F404" s="30">
        <f t="shared" ca="1" si="56"/>
        <v>-7.9581877101745583E-3</v>
      </c>
      <c r="G404" s="30">
        <f t="shared" ca="1" si="52"/>
        <v>3.0836758280437531</v>
      </c>
      <c r="H404" s="30">
        <f t="shared" ca="1" si="53"/>
        <v>21.838529718820649</v>
      </c>
    </row>
    <row r="405" spans="1:8" ht="15.75" customHeight="1">
      <c r="A405" s="27">
        <v>6</v>
      </c>
      <c r="B405" s="27">
        <v>70.7</v>
      </c>
      <c r="C405" s="30">
        <f t="shared" ca="1" si="50"/>
        <v>70.669865925340645</v>
      </c>
      <c r="D405" s="30">
        <f t="shared" ca="1" si="51"/>
        <v>4.258019257507538</v>
      </c>
      <c r="E405" s="30">
        <f t="shared" ca="1" si="55"/>
        <v>7.3188223885115686E-2</v>
      </c>
      <c r="F405" s="30">
        <f t="shared" ca="1" si="56"/>
        <v>0.66824611485931129</v>
      </c>
      <c r="G405" s="30">
        <f t="shared" ca="1" si="52"/>
        <v>7.3422512019424806</v>
      </c>
      <c r="H405" s="30">
        <f t="shared" ca="1" si="53"/>
        <v>1544.1844747958878</v>
      </c>
    </row>
    <row r="406" spans="1:8" ht="15.75" customHeight="1">
      <c r="A406" s="27">
        <v>6</v>
      </c>
      <c r="B406" s="27">
        <v>10</v>
      </c>
      <c r="C406" s="30">
        <f t="shared" ca="1" si="50"/>
        <v>10.091556319087369</v>
      </c>
      <c r="D406" s="30">
        <f t="shared" ca="1" si="51"/>
        <v>2.311699066186478</v>
      </c>
      <c r="E406" s="30">
        <f t="shared" ca="1" si="55"/>
        <v>0.11637458826376988</v>
      </c>
      <c r="F406" s="30">
        <f t="shared" ca="1" si="56"/>
        <v>-0.92412343606741387</v>
      </c>
      <c r="G406" s="30">
        <f t="shared" ca="1" si="52"/>
        <v>2.5646288612425145</v>
      </c>
      <c r="H406" s="30">
        <f t="shared" ca="1" si="53"/>
        <v>12.99583421674726</v>
      </c>
    </row>
    <row r="407" spans="1:8" ht="15.75" customHeight="1">
      <c r="A407" s="27">
        <v>6</v>
      </c>
      <c r="B407" s="27">
        <v>44.1</v>
      </c>
      <c r="C407" s="30">
        <f t="shared" ca="1" si="50"/>
        <v>44.184050372652166</v>
      </c>
      <c r="D407" s="30">
        <f t="shared" ca="1" si="51"/>
        <v>3.7883638726636937</v>
      </c>
      <c r="E407" s="30">
        <f t="shared" ca="1" si="55"/>
        <v>-1.7071092188055772E-2</v>
      </c>
      <c r="F407" s="30">
        <f t="shared" ca="1" si="56"/>
        <v>0.68995729875682565</v>
      </c>
      <c r="G407" s="30">
        <f t="shared" ca="1" si="52"/>
        <v>6.494666896710946</v>
      </c>
      <c r="H407" s="30">
        <f t="shared" ca="1" si="53"/>
        <v>661.60380619671741</v>
      </c>
    </row>
    <row r="408" spans="1:8" ht="15.75" customHeight="1">
      <c r="A408" s="27">
        <v>6</v>
      </c>
      <c r="B408" s="27">
        <v>22</v>
      </c>
      <c r="C408" s="30">
        <f t="shared" ca="1" si="50"/>
        <v>22.051566350076467</v>
      </c>
      <c r="D408" s="30">
        <f t="shared" ca="1" si="51"/>
        <v>3.0933836356545448</v>
      </c>
      <c r="E408" s="30">
        <f t="shared" ca="1" si="55"/>
        <v>7.3577700861761533E-2</v>
      </c>
      <c r="F408" s="30">
        <f t="shared" ca="1" si="56"/>
        <v>-0.43423604888237116</v>
      </c>
      <c r="G408" s="30">
        <f t="shared" ca="1" si="52"/>
        <v>4.3083308237850098</v>
      </c>
      <c r="H408" s="30">
        <f t="shared" ca="1" si="53"/>
        <v>74.316338290255274</v>
      </c>
    </row>
    <row r="409" spans="1:8" ht="15.75" customHeight="1">
      <c r="A409" s="27">
        <v>6</v>
      </c>
      <c r="B409" s="27">
        <v>11</v>
      </c>
      <c r="C409" s="30">
        <f t="shared" ca="1" si="50"/>
        <v>11.046893214859486</v>
      </c>
      <c r="D409" s="30">
        <f t="shared" ca="1" si="51"/>
        <v>2.4021492314054242</v>
      </c>
      <c r="E409" s="30">
        <f t="shared" ca="1" si="55"/>
        <v>-2.621632157871737E-2</v>
      </c>
      <c r="F409" s="30">
        <f t="shared" ca="1" si="56"/>
        <v>0.36054890837433062</v>
      </c>
      <c r="G409" s="30">
        <f t="shared" ca="1" si="52"/>
        <v>3.8567436028970468</v>
      </c>
      <c r="H409" s="30">
        <f t="shared" ca="1" si="53"/>
        <v>47.311036727405266</v>
      </c>
    </row>
    <row r="410" spans="1:8" ht="15.75" customHeight="1">
      <c r="A410" s="27">
        <v>6</v>
      </c>
      <c r="B410" s="27">
        <v>21.2</v>
      </c>
      <c r="C410" s="30">
        <f t="shared" ca="1" si="50"/>
        <v>21.219453732851903</v>
      </c>
      <c r="D410" s="30">
        <f t="shared" ca="1" si="51"/>
        <v>3.0549183898220527</v>
      </c>
      <c r="E410" s="30">
        <f t="shared" ca="1" si="55"/>
        <v>0.18641577240823795</v>
      </c>
      <c r="F410" s="30">
        <f t="shared" ca="1" si="56"/>
        <v>0.31411312074683684</v>
      </c>
      <c r="G410" s="30">
        <f t="shared" ca="1" si="52"/>
        <v>5.1057142230885066</v>
      </c>
      <c r="H410" s="30">
        <f t="shared" ca="1" si="53"/>
        <v>164.96184802751512</v>
      </c>
    </row>
    <row r="411" spans="1:8" ht="15.75" customHeight="1">
      <c r="A411" s="27">
        <v>6</v>
      </c>
      <c r="B411" s="27">
        <v>10.7</v>
      </c>
      <c r="C411" s="30">
        <f t="shared" ca="1" si="50"/>
        <v>10.672821771162162</v>
      </c>
      <c r="D411" s="30">
        <f t="shared" ca="1" si="51"/>
        <v>2.3677004887539042</v>
      </c>
      <c r="E411" s="30">
        <f t="shared" ca="1" si="55"/>
        <v>2.5111090534520242E-4</v>
      </c>
      <c r="F411" s="30">
        <f t="shared" ca="1" si="56"/>
        <v>-0.12446511761720105</v>
      </c>
      <c r="G411" s="30">
        <f t="shared" ca="1" si="52"/>
        <v>3.3410555020037953</v>
      </c>
      <c r="H411" s="30">
        <f t="shared" ca="1" si="53"/>
        <v>28.248927774969101</v>
      </c>
    </row>
    <row r="412" spans="1:8" ht="15.75" customHeight="1">
      <c r="A412" s="27">
        <v>6</v>
      </c>
      <c r="B412" s="27">
        <v>10.1</v>
      </c>
      <c r="C412" s="30">
        <f t="shared" ca="1" si="50"/>
        <v>10.112228856694388</v>
      </c>
      <c r="D412" s="30">
        <f t="shared" ca="1" si="51"/>
        <v>2.3137454693373205</v>
      </c>
      <c r="E412" s="30">
        <f t="shared" ca="1" si="55"/>
        <v>-3.2517378230761959E-3</v>
      </c>
      <c r="F412" s="30">
        <f t="shared" ca="1" si="56"/>
        <v>-7.8213396876949198E-2</v>
      </c>
      <c r="G412" s="30">
        <f t="shared" ca="1" si="52"/>
        <v>3.2943070251085618</v>
      </c>
      <c r="H412" s="30">
        <f t="shared" ca="1" si="53"/>
        <v>26.95872587528612</v>
      </c>
    </row>
    <row r="413" spans="1:8" ht="15.75" customHeight="1">
      <c r="A413" s="27">
        <v>6</v>
      </c>
      <c r="B413" s="27">
        <v>46.2</v>
      </c>
      <c r="C413" s="30">
        <f t="shared" ca="1" si="50"/>
        <v>46.255502006155375</v>
      </c>
      <c r="D413" s="30">
        <f t="shared" ca="1" si="51"/>
        <v>3.8341804191782329</v>
      </c>
      <c r="E413" s="30">
        <f t="shared" ca="1" si="55"/>
        <v>-8.8353397048107733E-3</v>
      </c>
      <c r="F413" s="30">
        <f t="shared" ca="1" si="56"/>
        <v>-0.2280525593414523</v>
      </c>
      <c r="G413" s="30">
        <f t="shared" ca="1" si="52"/>
        <v>5.6608905294614393</v>
      </c>
      <c r="H413" s="30">
        <f t="shared" ca="1" si="53"/>
        <v>287.40447077643955</v>
      </c>
    </row>
    <row r="414" spans="1:8" ht="15.75" customHeight="1">
      <c r="A414" s="27">
        <v>6</v>
      </c>
      <c r="B414" s="27">
        <v>8.4</v>
      </c>
      <c r="C414" s="30">
        <f t="shared" ca="1" si="50"/>
        <v>8.3491926331066626</v>
      </c>
      <c r="D414" s="30">
        <f t="shared" ca="1" si="51"/>
        <v>2.1221648435420137</v>
      </c>
      <c r="E414" s="30">
        <f t="shared" ca="1" si="55"/>
        <v>7.1925834430133062E-2</v>
      </c>
      <c r="F414" s="30">
        <f t="shared" ca="1" si="56"/>
        <v>0.37386490263271605</v>
      </c>
      <c r="G414" s="30">
        <f t="shared" ca="1" si="52"/>
        <v>3.5037804496397289</v>
      </c>
      <c r="H414" s="30">
        <f t="shared" ca="1" si="53"/>
        <v>33.240880195302069</v>
      </c>
    </row>
    <row r="415" spans="1:8" ht="15.75" customHeight="1">
      <c r="A415" s="27">
        <v>6</v>
      </c>
      <c r="B415" s="27">
        <v>10.199999999999999</v>
      </c>
      <c r="C415" s="30">
        <f t="shared" ca="1" si="50"/>
        <v>10.137192527742084</v>
      </c>
      <c r="D415" s="30">
        <f t="shared" ca="1" si="51"/>
        <v>2.316211088795824</v>
      </c>
      <c r="E415" s="30">
        <f t="shared" ca="1" si="55"/>
        <v>-3.4873026449555697E-3</v>
      </c>
      <c r="F415" s="30">
        <f t="shared" ca="1" si="56"/>
        <v>-3.6127625088550955E-2</v>
      </c>
      <c r="G415" s="30">
        <f t="shared" ca="1" si="52"/>
        <v>3.3402470536956788</v>
      </c>
      <c r="H415" s="30">
        <f t="shared" ca="1" si="53"/>
        <v>28.226099206205593</v>
      </c>
    </row>
    <row r="416" spans="1:8" ht="15.75" customHeight="1">
      <c r="A416" s="27">
        <v>6</v>
      </c>
      <c r="B416" s="27">
        <v>8.3000000000000007</v>
      </c>
      <c r="C416" s="30">
        <f t="shared" ca="1" si="50"/>
        <v>8.3630780944187357</v>
      </c>
      <c r="D416" s="30">
        <f t="shared" ca="1" si="51"/>
        <v>2.1238265524424489</v>
      </c>
      <c r="E416" s="30">
        <f t="shared" ca="1" si="55"/>
        <v>-8.6500008090662342E-2</v>
      </c>
      <c r="F416" s="30">
        <f t="shared" ca="1" si="56"/>
        <v>-0.38194374734774666</v>
      </c>
      <c r="G416" s="30">
        <f t="shared" ca="1" si="52"/>
        <v>2.5923023001599788</v>
      </c>
      <c r="H416" s="30">
        <f t="shared" ca="1" si="53"/>
        <v>13.360496093418186</v>
      </c>
    </row>
    <row r="417" spans="1:8" ht="15.75" customHeight="1">
      <c r="A417" s="27">
        <v>6</v>
      </c>
      <c r="B417" s="27">
        <v>7.7</v>
      </c>
      <c r="C417" s="30">
        <f t="shared" ca="1" si="50"/>
        <v>7.6311053236648965</v>
      </c>
      <c r="D417" s="30">
        <f t="shared" ca="1" si="51"/>
        <v>2.0322327002912544</v>
      </c>
      <c r="E417" s="30">
        <f t="shared" ca="1" si="55"/>
        <v>-8.7404538212166802E-2</v>
      </c>
      <c r="F417" s="30">
        <f t="shared" ca="1" si="56"/>
        <v>-0.57879767657723658</v>
      </c>
      <c r="G417" s="30">
        <f t="shared" ca="1" si="52"/>
        <v>2.2426134544917118</v>
      </c>
      <c r="H417" s="30">
        <f t="shared" ca="1" si="53"/>
        <v>9.4179124381563923</v>
      </c>
    </row>
    <row r="418" spans="1:8" ht="15.75" customHeight="1">
      <c r="A418" s="27">
        <v>6</v>
      </c>
      <c r="B418" s="27">
        <v>8.8000000000000007</v>
      </c>
      <c r="C418" s="30">
        <f t="shared" ca="1" si="50"/>
        <v>8.7545967684464561</v>
      </c>
      <c r="D418" s="30">
        <f t="shared" ca="1" si="51"/>
        <v>2.1695789073894765</v>
      </c>
      <c r="E418" s="30">
        <f t="shared" ca="1" si="55"/>
        <v>7.301458858076805E-2</v>
      </c>
      <c r="F418" s="30">
        <f t="shared" ca="1" si="56"/>
        <v>0.52549065371613057</v>
      </c>
      <c r="G418" s="30">
        <f t="shared" ca="1" si="52"/>
        <v>3.7351425591401193</v>
      </c>
      <c r="H418" s="30">
        <f t="shared" ca="1" si="53"/>
        <v>41.893997509675962</v>
      </c>
    </row>
    <row r="419" spans="1:8" ht="15.75" customHeight="1">
      <c r="A419" s="27">
        <v>6</v>
      </c>
      <c r="B419" s="27">
        <v>24.7</v>
      </c>
      <c r="C419" s="30">
        <f t="shared" ca="1" si="50"/>
        <v>24.673400661739279</v>
      </c>
      <c r="D419" s="30">
        <f t="shared" ca="1" si="51"/>
        <v>3.2057257670786363</v>
      </c>
      <c r="E419" s="30">
        <f t="shared" ca="1" si="55"/>
        <v>-4.4936731045639437E-2</v>
      </c>
      <c r="F419" s="30">
        <f t="shared" ca="1" si="56"/>
        <v>0.97013172697955719</v>
      </c>
      <c r="G419" s="30">
        <f t="shared" ca="1" si="52"/>
        <v>5.7805305548179353</v>
      </c>
      <c r="H419" s="30">
        <f t="shared" ca="1" si="53"/>
        <v>323.93100799085983</v>
      </c>
    </row>
    <row r="420" spans="1:8" ht="15.75" customHeight="1">
      <c r="A420" s="27">
        <v>6</v>
      </c>
      <c r="B420" s="27">
        <v>11.9</v>
      </c>
      <c r="C420" s="30">
        <f t="shared" ca="1" si="50"/>
        <v>11.927423444537231</v>
      </c>
      <c r="D420" s="30">
        <f t="shared" ca="1" si="51"/>
        <v>2.478840239987798</v>
      </c>
      <c r="E420" s="30">
        <f t="shared" ca="1" si="55"/>
        <v>0.15174327497635554</v>
      </c>
      <c r="F420" s="30">
        <f t="shared" ca="1" si="56"/>
        <v>-1.6207429652616262E-2</v>
      </c>
      <c r="G420" s="30">
        <f t="shared" ca="1" si="52"/>
        <v>3.7851573050010994</v>
      </c>
      <c r="H420" s="30">
        <f t="shared" ca="1" si="53"/>
        <v>44.042598134812472</v>
      </c>
    </row>
    <row r="421" spans="1:8" ht="15.75" customHeight="1">
      <c r="A421" s="27">
        <v>6</v>
      </c>
      <c r="B421" s="27">
        <v>28.3</v>
      </c>
      <c r="C421" s="30">
        <f t="shared" ca="1" si="50"/>
        <v>28.32312280321376</v>
      </c>
      <c r="D421" s="30">
        <f t="shared" ca="1" si="51"/>
        <v>3.3436785312214599</v>
      </c>
      <c r="E421" s="30">
        <f t="shared" ca="1" si="55"/>
        <v>-3.1468237201036052E-2</v>
      </c>
      <c r="F421" s="30">
        <f t="shared" ca="1" si="56"/>
        <v>-3.8068755976103395E-2</v>
      </c>
      <c r="G421" s="30">
        <f t="shared" ca="1" si="52"/>
        <v>5.0146263337011456</v>
      </c>
      <c r="H421" s="30">
        <f t="shared" ca="1" si="53"/>
        <v>150.59985216137665</v>
      </c>
    </row>
    <row r="422" spans="1:8" ht="15.75" customHeight="1">
      <c r="A422" s="27">
        <v>6</v>
      </c>
      <c r="B422" s="27">
        <v>24.2</v>
      </c>
      <c r="C422" s="30">
        <f t="shared" ca="1" si="50"/>
        <v>24.276613515271659</v>
      </c>
      <c r="D422" s="30">
        <f t="shared" ca="1" si="51"/>
        <v>3.1895134801568044</v>
      </c>
      <c r="E422" s="30">
        <f t="shared" ca="1" si="55"/>
        <v>-1.2351169019388097E-2</v>
      </c>
      <c r="F422" s="30">
        <f t="shared" ca="1" si="56"/>
        <v>0.3541876083882291</v>
      </c>
      <c r="G422" s="30">
        <f t="shared" ca="1" si="52"/>
        <v>5.1702800294441387</v>
      </c>
      <c r="H422" s="30">
        <f t="shared" ca="1" si="53"/>
        <v>175.96410571617758</v>
      </c>
    </row>
    <row r="423" spans="1:8" ht="15.75" customHeight="1">
      <c r="A423" s="27">
        <v>6</v>
      </c>
      <c r="B423" s="27">
        <v>11</v>
      </c>
      <c r="C423" s="30">
        <f t="shared" ca="1" si="50"/>
        <v>10.976936801569849</v>
      </c>
      <c r="D423" s="30">
        <f t="shared" ca="1" si="51"/>
        <v>2.3957964173386785</v>
      </c>
      <c r="E423" s="30">
        <f t="shared" ca="1" si="55"/>
        <v>8.3224853982193966E-2</v>
      </c>
      <c r="F423" s="30">
        <f t="shared" ca="1" si="56"/>
        <v>8.275485123237375E-2</v>
      </c>
      <c r="G423" s="30">
        <f t="shared" ca="1" si="52"/>
        <v>3.6778530545109276</v>
      </c>
      <c r="H423" s="30">
        <f t="shared" ca="1" si="53"/>
        <v>39.56136673285247</v>
      </c>
    </row>
    <row r="424" spans="1:8" ht="15.75" customHeight="1">
      <c r="A424" s="27">
        <v>6</v>
      </c>
      <c r="B424" s="27">
        <v>9.6</v>
      </c>
      <c r="C424" s="30">
        <f t="shared" ca="1" si="50"/>
        <v>9.5874427324595342</v>
      </c>
      <c r="D424" s="30">
        <f t="shared" ca="1" si="51"/>
        <v>2.2604541935292026</v>
      </c>
      <c r="E424" s="30">
        <f t="shared" ca="1" si="55"/>
        <v>-3.2192515042351655E-2</v>
      </c>
      <c r="F424" s="30">
        <f t="shared" ca="1" si="56"/>
        <v>0.34788485269486163</v>
      </c>
      <c r="G424" s="30">
        <f t="shared" ca="1" si="52"/>
        <v>3.6030681266271394</v>
      </c>
      <c r="H424" s="30">
        <f t="shared" ca="1" si="53"/>
        <v>36.710694894513182</v>
      </c>
    </row>
    <row r="425" spans="1:8" ht="15.75" customHeight="1">
      <c r="A425" s="27">
        <v>6</v>
      </c>
      <c r="B425" s="27">
        <v>11.5</v>
      </c>
      <c r="C425" s="30">
        <f t="shared" ca="1" si="50"/>
        <v>11.51450146367789</v>
      </c>
      <c r="D425" s="30">
        <f t="shared" ca="1" si="51"/>
        <v>2.4436072378219871</v>
      </c>
      <c r="E425" s="30">
        <f t="shared" ref="E425:E456" ca="1" si="57">NORMINV(RAND(),0,SQRT($A$15*(1/A$16+((D425-$A$17)^2/($A$18)))))</f>
        <v>2.6548316883259447E-2</v>
      </c>
      <c r="F425" s="30">
        <f t="shared" ref="F425:F456" ca="1" si="58">NORMINV(RAND(),0,SQRT($A$15*(1+1/A$16+((D425-$A$17)^2/($A$18)))))</f>
        <v>-8.3523024204620627E-2</v>
      </c>
      <c r="G425" s="30">
        <f t="shared" ca="1" si="52"/>
        <v>3.5342043623434822</v>
      </c>
      <c r="H425" s="30">
        <f t="shared" ca="1" si="53"/>
        <v>34.267739161258774</v>
      </c>
    </row>
    <row r="426" spans="1:8" ht="15.75" customHeight="1">
      <c r="A426" s="27">
        <v>6</v>
      </c>
      <c r="B426" s="27">
        <v>39</v>
      </c>
      <c r="C426" s="30">
        <f t="shared" ca="1" si="50"/>
        <v>38.948910519951582</v>
      </c>
      <c r="D426" s="30">
        <f t="shared" ca="1" si="51"/>
        <v>3.6622508006791255</v>
      </c>
      <c r="E426" s="30">
        <f t="shared" ca="1" si="57"/>
        <v>1.7483589013738567E-2</v>
      </c>
      <c r="F426" s="30">
        <f t="shared" ca="1" si="58"/>
        <v>-8.4797463676711413E-2</v>
      </c>
      <c r="G426" s="30">
        <f t="shared" ca="1" si="52"/>
        <v>5.5452780184555204</v>
      </c>
      <c r="H426" s="30">
        <f t="shared" ca="1" si="53"/>
        <v>256.02574823262461</v>
      </c>
    </row>
    <row r="427" spans="1:8" ht="15.75" customHeight="1">
      <c r="A427" s="27">
        <v>6</v>
      </c>
      <c r="B427" s="27">
        <v>35</v>
      </c>
      <c r="C427" s="30">
        <f t="shared" ca="1" si="50"/>
        <v>35.109821802713533</v>
      </c>
      <c r="D427" s="30">
        <f t="shared" ca="1" si="51"/>
        <v>3.5584809147676757</v>
      </c>
      <c r="E427" s="30">
        <f t="shared" ca="1" si="57"/>
        <v>-6.2494960814091866E-2</v>
      </c>
      <c r="F427" s="30">
        <f t="shared" ca="1" si="58"/>
        <v>0.34700620543788191</v>
      </c>
      <c r="G427" s="30">
        <f t="shared" ca="1" si="52"/>
        <v>5.7249758771855257</v>
      </c>
      <c r="H427" s="30">
        <f t="shared" ca="1" si="53"/>
        <v>306.42587329971553</v>
      </c>
    </row>
    <row r="428" spans="1:8" ht="15.75" customHeight="1">
      <c r="A428" s="27">
        <v>6</v>
      </c>
      <c r="B428" s="27">
        <v>8</v>
      </c>
      <c r="C428" s="30">
        <f t="shared" ca="1" si="50"/>
        <v>7.8994915541925135</v>
      </c>
      <c r="D428" s="30">
        <f t="shared" ca="1" si="51"/>
        <v>2.0667983971729718</v>
      </c>
      <c r="E428" s="30">
        <f t="shared" ca="1" si="57"/>
        <v>5.2882739188845375E-2</v>
      </c>
      <c r="F428" s="30">
        <f t="shared" ca="1" si="58"/>
        <v>-0.1929076096203077</v>
      </c>
      <c r="G428" s="30">
        <f t="shared" ca="1" si="52"/>
        <v>2.8261263028952333</v>
      </c>
      <c r="H428" s="30">
        <f t="shared" ca="1" si="53"/>
        <v>16.879946215804573</v>
      </c>
    </row>
    <row r="429" spans="1:8" ht="15.75" customHeight="1">
      <c r="A429" s="27">
        <v>6</v>
      </c>
      <c r="B429" s="27">
        <v>10.7</v>
      </c>
      <c r="C429" s="30">
        <f t="shared" ca="1" si="50"/>
        <v>10.689059260612723</v>
      </c>
      <c r="D429" s="30">
        <f t="shared" ca="1" si="51"/>
        <v>2.3692207193509769</v>
      </c>
      <c r="E429" s="30">
        <f t="shared" ca="1" si="57"/>
        <v>6.2965891829066312E-2</v>
      </c>
      <c r="F429" s="30">
        <f t="shared" ca="1" si="58"/>
        <v>-0.46337080055730767</v>
      </c>
      <c r="G429" s="30">
        <f t="shared" ca="1" si="52"/>
        <v>3.0673862672879979</v>
      </c>
      <c r="H429" s="30">
        <f t="shared" ca="1" si="53"/>
        <v>21.485671418052306</v>
      </c>
    </row>
    <row r="430" spans="1:8" ht="15.75" customHeight="1">
      <c r="A430" s="27">
        <v>6</v>
      </c>
      <c r="B430" s="27">
        <v>11.5</v>
      </c>
      <c r="C430" s="30">
        <f t="shared" ca="1" si="50"/>
        <v>11.545198930530457</v>
      </c>
      <c r="D430" s="30">
        <f t="shared" ca="1" si="51"/>
        <v>2.4462696735398155</v>
      </c>
      <c r="E430" s="30">
        <f t="shared" ca="1" si="57"/>
        <v>5.5407817012061863E-2</v>
      </c>
      <c r="F430" s="30">
        <f t="shared" ca="1" si="58"/>
        <v>1.7732811028277139E-2</v>
      </c>
      <c r="G430" s="30">
        <f t="shared" ca="1" si="52"/>
        <v>3.6687359863277726</v>
      </c>
      <c r="H430" s="30">
        <f t="shared" ca="1" si="53"/>
        <v>39.202322258413218</v>
      </c>
    </row>
    <row r="431" spans="1:8" ht="15.75" customHeight="1">
      <c r="A431" s="27">
        <v>6</v>
      </c>
      <c r="B431" s="27">
        <v>10.3</v>
      </c>
      <c r="C431" s="30">
        <f t="shared" ca="1" si="50"/>
        <v>10.277040211121463</v>
      </c>
      <c r="D431" s="30">
        <f t="shared" ca="1" si="51"/>
        <v>2.3299123013648195</v>
      </c>
      <c r="E431" s="30">
        <f t="shared" ca="1" si="57"/>
        <v>7.5985145618870931E-2</v>
      </c>
      <c r="F431" s="30">
        <f t="shared" ca="1" si="58"/>
        <v>-0.35791850042977275</v>
      </c>
      <c r="G431" s="30">
        <f t="shared" ca="1" si="52"/>
        <v>3.1206553759549789</v>
      </c>
      <c r="H431" s="30">
        <f t="shared" ca="1" si="53"/>
        <v>22.661226400433303</v>
      </c>
    </row>
    <row r="432" spans="1:8" ht="15.75" customHeight="1">
      <c r="A432" s="27">
        <v>6</v>
      </c>
      <c r="B432" s="27">
        <v>18</v>
      </c>
      <c r="C432" s="30">
        <f t="shared" ca="1" si="50"/>
        <v>17.980162003875243</v>
      </c>
      <c r="D432" s="30">
        <f t="shared" ca="1" si="51"/>
        <v>2.8892690392295366</v>
      </c>
      <c r="E432" s="30">
        <f t="shared" ca="1" si="57"/>
        <v>2.6079687425871547E-2</v>
      </c>
      <c r="F432" s="30">
        <f t="shared" ca="1" si="58"/>
        <v>-0.18783542247482921</v>
      </c>
      <c r="G432" s="30">
        <f t="shared" ca="1" si="52"/>
        <v>4.1686603910826445</v>
      </c>
      <c r="H432" s="30">
        <f t="shared" ca="1" si="53"/>
        <v>64.628816752372316</v>
      </c>
    </row>
    <row r="433" spans="1:8" ht="15.75" customHeight="1">
      <c r="A433" s="27">
        <v>6</v>
      </c>
      <c r="B433" s="27">
        <v>8.5</v>
      </c>
      <c r="C433" s="30">
        <f t="shared" ca="1" si="50"/>
        <v>8.480563778695938</v>
      </c>
      <c r="D433" s="30">
        <f t="shared" ca="1" si="51"/>
        <v>2.1377769309306776</v>
      </c>
      <c r="E433" s="30">
        <f t="shared" ca="1" si="57"/>
        <v>-5.274428430946692E-2</v>
      </c>
      <c r="F433" s="30">
        <f t="shared" ca="1" si="58"/>
        <v>0.13768660352041434</v>
      </c>
      <c r="G433" s="30">
        <f t="shared" ca="1" si="52"/>
        <v>3.1688284256229</v>
      </c>
      <c r="H433" s="30">
        <f t="shared" ca="1" si="53"/>
        <v>23.779608450310651</v>
      </c>
    </row>
    <row r="434" spans="1:8" ht="15.75" customHeight="1">
      <c r="A434" s="27">
        <v>6</v>
      </c>
      <c r="B434" s="27">
        <v>10</v>
      </c>
      <c r="C434" s="30">
        <f t="shared" ca="1" si="50"/>
        <v>9.9921670244327689</v>
      </c>
      <c r="D434" s="30">
        <f t="shared" ca="1" si="51"/>
        <v>2.3018014884994984</v>
      </c>
      <c r="E434" s="30">
        <f t="shared" ca="1" si="57"/>
        <v>5.1666285474783587E-2</v>
      </c>
      <c r="F434" s="30">
        <f t="shared" ca="1" si="58"/>
        <v>-0.31941139670741769</v>
      </c>
      <c r="G434" s="30">
        <f t="shared" ca="1" si="52"/>
        <v>3.0882150898010243</v>
      </c>
      <c r="H434" s="30">
        <f t="shared" ca="1" si="53"/>
        <v>21.937885852756033</v>
      </c>
    </row>
    <row r="435" spans="1:8" ht="15.75" customHeight="1">
      <c r="A435" s="27">
        <v>6</v>
      </c>
      <c r="B435" s="27">
        <v>10.199999999999999</v>
      </c>
      <c r="C435" s="30">
        <f t="shared" ca="1" si="50"/>
        <v>10.283140357255521</v>
      </c>
      <c r="D435" s="30">
        <f t="shared" ca="1" si="51"/>
        <v>2.3305056956001247</v>
      </c>
      <c r="E435" s="30">
        <f t="shared" ca="1" si="57"/>
        <v>0.10831011652954493</v>
      </c>
      <c r="F435" s="30">
        <f t="shared" ca="1" si="58"/>
        <v>0.27647103283860575</v>
      </c>
      <c r="G435" s="30">
        <f t="shared" ca="1" si="52"/>
        <v>3.7883541668879017</v>
      </c>
      <c r="H435" s="30">
        <f t="shared" ca="1" si="53"/>
        <v>44.183621534246768</v>
      </c>
    </row>
    <row r="436" spans="1:8" ht="15.75" customHeight="1">
      <c r="A436" s="27">
        <v>6</v>
      </c>
      <c r="B436" s="27">
        <v>10.5</v>
      </c>
      <c r="C436" s="30">
        <f t="shared" ca="1" si="50"/>
        <v>10.535958114432583</v>
      </c>
      <c r="D436" s="30">
        <f t="shared" ca="1" si="51"/>
        <v>2.3547939889616067</v>
      </c>
      <c r="E436" s="30">
        <f t="shared" ca="1" si="57"/>
        <v>-8.4798389348955172E-2</v>
      </c>
      <c r="F436" s="30">
        <f t="shared" ca="1" si="58"/>
        <v>6.5744540842281401E-2</v>
      </c>
      <c r="G436" s="30">
        <f t="shared" ca="1" si="52"/>
        <v>3.4248071327435019</v>
      </c>
      <c r="H436" s="30">
        <f t="shared" ca="1" si="53"/>
        <v>30.716720030648375</v>
      </c>
    </row>
    <row r="437" spans="1:8" ht="15.75" customHeight="1">
      <c r="A437" s="27">
        <v>6</v>
      </c>
      <c r="B437" s="27">
        <v>18.899999999999999</v>
      </c>
      <c r="C437" s="30">
        <f t="shared" ca="1" si="50"/>
        <v>18.923363082883082</v>
      </c>
      <c r="D437" s="30">
        <f t="shared" ca="1" si="51"/>
        <v>2.9403973006226649</v>
      </c>
      <c r="E437" s="30">
        <f t="shared" ca="1" si="57"/>
        <v>-6.6157533522027592E-2</v>
      </c>
      <c r="F437" s="30">
        <f t="shared" ca="1" si="58"/>
        <v>0.13746357119809663</v>
      </c>
      <c r="G437" s="30">
        <f t="shared" ca="1" si="52"/>
        <v>4.486530656110908</v>
      </c>
      <c r="H437" s="30">
        <f t="shared" ca="1" si="53"/>
        <v>88.812788663615947</v>
      </c>
    </row>
    <row r="438" spans="1:8" ht="15.75" customHeight="1">
      <c r="A438" s="27">
        <v>6</v>
      </c>
      <c r="B438" s="27">
        <v>28.4</v>
      </c>
      <c r="C438" s="30">
        <f t="shared" ca="1" si="50"/>
        <v>28.528555857867449</v>
      </c>
      <c r="D438" s="30">
        <f t="shared" ca="1" si="51"/>
        <v>3.3509055455729779</v>
      </c>
      <c r="E438" s="30">
        <f t="shared" ca="1" si="57"/>
        <v>4.3036107878585729E-2</v>
      </c>
      <c r="F438" s="30">
        <f t="shared" ca="1" si="58"/>
        <v>-0.15977923027846322</v>
      </c>
      <c r="G438" s="30">
        <f t="shared" ca="1" si="52"/>
        <v>4.979407942263844</v>
      </c>
      <c r="H438" s="30">
        <f t="shared" ca="1" si="53"/>
        <v>145.38827791224773</v>
      </c>
    </row>
    <row r="439" spans="1:8" ht="15.75" customHeight="1">
      <c r="A439" s="27">
        <v>6</v>
      </c>
      <c r="B439" s="27">
        <v>25.3</v>
      </c>
      <c r="C439" s="30">
        <f t="shared" ca="1" si="50"/>
        <v>25.283151199122219</v>
      </c>
      <c r="D439" s="30">
        <f t="shared" ca="1" si="51"/>
        <v>3.2301382133742704</v>
      </c>
      <c r="E439" s="30">
        <f t="shared" ca="1" si="57"/>
        <v>-4.5105590287699067E-2</v>
      </c>
      <c r="F439" s="30">
        <f t="shared" ca="1" si="58"/>
        <v>0.20018639017113712</v>
      </c>
      <c r="G439" s="30">
        <f t="shared" ca="1" si="52"/>
        <v>5.0509102599358755</v>
      </c>
      <c r="H439" s="30">
        <f t="shared" ca="1" si="53"/>
        <v>156.16455014254296</v>
      </c>
    </row>
    <row r="440" spans="1:8" ht="15.75" customHeight="1">
      <c r="A440" s="27">
        <v>6</v>
      </c>
      <c r="B440" s="27">
        <v>8.9</v>
      </c>
      <c r="C440" s="30">
        <f t="shared" ca="1" si="50"/>
        <v>8.8633796205567812</v>
      </c>
      <c r="D440" s="30">
        <f t="shared" ca="1" si="51"/>
        <v>2.1819281389000098</v>
      </c>
      <c r="E440" s="30">
        <f t="shared" ca="1" si="57"/>
        <v>-1.1221432713628179E-2</v>
      </c>
      <c r="F440" s="30">
        <f t="shared" ca="1" si="58"/>
        <v>0.42753775280879874</v>
      </c>
      <c r="G440" s="30">
        <f t="shared" ca="1" si="52"/>
        <v>3.5734378012141734</v>
      </c>
      <c r="H440" s="30">
        <f t="shared" ca="1" si="53"/>
        <v>35.638902255422288</v>
      </c>
    </row>
    <row r="441" spans="1:8" ht="15.75" customHeight="1">
      <c r="A441" s="27">
        <v>6</v>
      </c>
      <c r="B441" s="27">
        <v>10.5</v>
      </c>
      <c r="C441" s="30">
        <f t="shared" ref="C441:C504" ca="1" si="59">IF(D$7,NORMINV(RAND(),$B441,A$7),B441)</f>
        <v>10.516366208000134</v>
      </c>
      <c r="D441" s="30">
        <f t="shared" ref="D441:D504" ca="1" si="60">LN(C441)</f>
        <v>2.3529327301487197</v>
      </c>
      <c r="E441" s="30">
        <f t="shared" ca="1" si="57"/>
        <v>-0.12369568545478356</v>
      </c>
      <c r="F441" s="30">
        <f t="shared" ca="1" si="58"/>
        <v>0.20292623820992015</v>
      </c>
      <c r="G441" s="30">
        <f t="shared" ref="G441:G504" ca="1" si="61">$A$13+$A$14*D441+IF(D$19,E441,0)+IF(D$23,F441,0)</f>
        <v>3.5200041895620235</v>
      </c>
      <c r="H441" s="30">
        <f t="shared" ca="1" si="53"/>
        <v>33.784570006104531</v>
      </c>
    </row>
    <row r="442" spans="1:8" ht="15.75" customHeight="1">
      <c r="A442" s="27">
        <v>6</v>
      </c>
      <c r="B442" s="27">
        <v>8.4</v>
      </c>
      <c r="C442" s="30">
        <f t="shared" ca="1" si="59"/>
        <v>8.4022616925644726</v>
      </c>
      <c r="D442" s="30">
        <f t="shared" ca="1" si="60"/>
        <v>2.1285009187230481</v>
      </c>
      <c r="E442" s="30">
        <f t="shared" ca="1" si="57"/>
        <v>7.5438223962117204E-2</v>
      </c>
      <c r="F442" s="30">
        <f t="shared" ca="1" si="58"/>
        <v>1.4131042515447871</v>
      </c>
      <c r="G442" s="30">
        <f t="shared" ca="1" si="61"/>
        <v>4.5570420894295731</v>
      </c>
      <c r="H442" s="30">
        <f t="shared" ca="1" si="53"/>
        <v>95.30117017390954</v>
      </c>
    </row>
    <row r="443" spans="1:8" ht="15.75" customHeight="1">
      <c r="A443" s="27">
        <v>6</v>
      </c>
      <c r="B443" s="27">
        <v>10</v>
      </c>
      <c r="C443" s="30">
        <f t="shared" ca="1" si="59"/>
        <v>10.105048085566041</v>
      </c>
      <c r="D443" s="30">
        <f t="shared" ca="1" si="60"/>
        <v>2.3130351094356567</v>
      </c>
      <c r="E443" s="30">
        <f t="shared" ca="1" si="57"/>
        <v>-1.2505927430667205E-2</v>
      </c>
      <c r="F443" s="30">
        <f t="shared" ca="1" si="58"/>
        <v>-0.45466903451913637</v>
      </c>
      <c r="G443" s="30">
        <f t="shared" ca="1" si="61"/>
        <v>2.9074188954754976</v>
      </c>
      <c r="H443" s="30">
        <f t="shared" ca="1" si="53"/>
        <v>18.309478846024916</v>
      </c>
    </row>
    <row r="444" spans="1:8" ht="15.75" customHeight="1">
      <c r="A444" s="27">
        <v>6</v>
      </c>
      <c r="B444" s="27">
        <v>22.3</v>
      </c>
      <c r="C444" s="30">
        <f t="shared" ca="1" si="59"/>
        <v>22.289457058716437</v>
      </c>
      <c r="D444" s="30">
        <f t="shared" ca="1" si="60"/>
        <v>3.1041137890354551</v>
      </c>
      <c r="E444" s="30">
        <f t="shared" ca="1" si="57"/>
        <v>-1.2993736871500836E-2</v>
      </c>
      <c r="F444" s="30">
        <f t="shared" ca="1" si="58"/>
        <v>7.9204665757060672E-3</v>
      </c>
      <c r="G444" s="30">
        <f t="shared" ca="1" si="61"/>
        <v>4.6817144361288765</v>
      </c>
      <c r="H444" s="30">
        <f t="shared" ca="1" si="53"/>
        <v>107.95499595179545</v>
      </c>
    </row>
    <row r="445" spans="1:8" ht="15.75" customHeight="1">
      <c r="A445" s="27">
        <v>6</v>
      </c>
      <c r="B445" s="27">
        <v>8.4</v>
      </c>
      <c r="C445" s="30">
        <f t="shared" ca="1" si="59"/>
        <v>8.361415997484773</v>
      </c>
      <c r="D445" s="30">
        <f t="shared" ca="1" si="60"/>
        <v>2.1236277904433951</v>
      </c>
      <c r="E445" s="30">
        <f t="shared" ca="1" si="57"/>
        <v>-6.3032014364342526E-2</v>
      </c>
      <c r="F445" s="30">
        <f t="shared" ca="1" si="58"/>
        <v>-0.11104296034829089</v>
      </c>
      <c r="G445" s="30">
        <f t="shared" ca="1" si="61"/>
        <v>2.8863413864074441</v>
      </c>
      <c r="H445" s="30">
        <f t="shared" ref="H445:H508" ca="1" si="62">EXP(G445)</f>
        <v>17.927599312043014</v>
      </c>
    </row>
    <row r="446" spans="1:8" ht="15.75" customHeight="1">
      <c r="A446" s="27">
        <v>6</v>
      </c>
      <c r="B446" s="27">
        <v>18.100000000000001</v>
      </c>
      <c r="C446" s="30">
        <f t="shared" ca="1" si="59"/>
        <v>18.131579882174503</v>
      </c>
      <c r="D446" s="30">
        <f t="shared" ca="1" si="60"/>
        <v>2.8976551628440657</v>
      </c>
      <c r="E446" s="30">
        <f t="shared" ca="1" si="57"/>
        <v>-3.4987009310425241E-2</v>
      </c>
      <c r="F446" s="30">
        <f t="shared" ca="1" si="58"/>
        <v>0.25761529684215678</v>
      </c>
      <c r="G446" s="30">
        <f t="shared" ca="1" si="61"/>
        <v>4.5669548123476966</v>
      </c>
      <c r="H446" s="30">
        <f t="shared" ca="1" si="62"/>
        <v>96.250562022696911</v>
      </c>
    </row>
    <row r="447" spans="1:8" ht="15.75" customHeight="1">
      <c r="A447" s="27">
        <v>6</v>
      </c>
      <c r="B447" s="27">
        <v>8.3000000000000007</v>
      </c>
      <c r="C447" s="30">
        <f t="shared" ca="1" si="59"/>
        <v>8.342597594547728</v>
      </c>
      <c r="D447" s="30">
        <f t="shared" ca="1" si="60"/>
        <v>2.1213746300523675</v>
      </c>
      <c r="E447" s="30">
        <f t="shared" ca="1" si="57"/>
        <v>-4.2462716316301894E-3</v>
      </c>
      <c r="F447" s="30">
        <f t="shared" ca="1" si="58"/>
        <v>-0.99490842802158785</v>
      </c>
      <c r="G447" s="30">
        <f t="shared" ca="1" si="61"/>
        <v>2.057524254199846</v>
      </c>
      <c r="H447" s="30">
        <f t="shared" ca="1" si="62"/>
        <v>7.8265692089005272</v>
      </c>
    </row>
    <row r="448" spans="1:8" ht="15.75" customHeight="1">
      <c r="A448" s="27">
        <v>6</v>
      </c>
      <c r="B448" s="27">
        <v>10.6</v>
      </c>
      <c r="C448" s="30">
        <f t="shared" ca="1" si="59"/>
        <v>10.58705410242675</v>
      </c>
      <c r="D448" s="30">
        <f t="shared" ca="1" si="60"/>
        <v>2.3596319436180209</v>
      </c>
      <c r="E448" s="30">
        <f t="shared" ca="1" si="57"/>
        <v>0.13809846333954642</v>
      </c>
      <c r="F448" s="30">
        <f t="shared" ca="1" si="58"/>
        <v>0.62698544260854849</v>
      </c>
      <c r="G448" s="30">
        <f t="shared" ca="1" si="61"/>
        <v>4.216969796105051</v>
      </c>
      <c r="H448" s="30">
        <f t="shared" ca="1" si="62"/>
        <v>67.827640991427316</v>
      </c>
    </row>
    <row r="449" spans="1:8" ht="15.75" customHeight="1">
      <c r="A449" s="27">
        <v>6</v>
      </c>
      <c r="B449" s="27">
        <v>20.8</v>
      </c>
      <c r="C449" s="30">
        <f t="shared" ca="1" si="59"/>
        <v>20.857333093581641</v>
      </c>
      <c r="D449" s="30">
        <f t="shared" ca="1" si="60"/>
        <v>3.0377055935365749</v>
      </c>
      <c r="E449" s="30">
        <f t="shared" ca="1" si="57"/>
        <v>-0.10394606852420417</v>
      </c>
      <c r="F449" s="30">
        <f t="shared" ca="1" si="58"/>
        <v>-0.60641901316343716</v>
      </c>
      <c r="G449" s="30">
        <f t="shared" ca="1" si="61"/>
        <v>3.8662686945352176</v>
      </c>
      <c r="H449" s="30">
        <f t="shared" ca="1" si="62"/>
        <v>47.763831721232322</v>
      </c>
    </row>
    <row r="450" spans="1:8" ht="15.75" customHeight="1">
      <c r="A450" s="27">
        <v>6</v>
      </c>
      <c r="B450" s="27">
        <v>29.2</v>
      </c>
      <c r="C450" s="30">
        <f t="shared" ca="1" si="59"/>
        <v>29.28084325627864</v>
      </c>
      <c r="D450" s="30">
        <f t="shared" ca="1" si="60"/>
        <v>3.3769334884146986</v>
      </c>
      <c r="E450" s="30">
        <f t="shared" ca="1" si="57"/>
        <v>-6.7601148074006689E-2</v>
      </c>
      <c r="F450" s="30">
        <f t="shared" ca="1" si="58"/>
        <v>0.49887024383755263</v>
      </c>
      <c r="G450" s="30">
        <f t="shared" ca="1" si="61"/>
        <v>5.5705937503365437</v>
      </c>
      <c r="H450" s="30">
        <f t="shared" ca="1" si="62"/>
        <v>262.5899658433683</v>
      </c>
    </row>
    <row r="451" spans="1:8" ht="15.75" customHeight="1">
      <c r="A451" s="27">
        <v>6</v>
      </c>
      <c r="B451" s="27">
        <v>10.199999999999999</v>
      </c>
      <c r="C451" s="30">
        <f t="shared" ca="1" si="59"/>
        <v>10.166906589999352</v>
      </c>
      <c r="D451" s="30">
        <f t="shared" ca="1" si="60"/>
        <v>2.3191379936831336</v>
      </c>
      <c r="E451" s="30">
        <f t="shared" ca="1" si="57"/>
        <v>5.7852900495153313E-2</v>
      </c>
      <c r="F451" s="30">
        <f t="shared" ca="1" si="58"/>
        <v>0.16901841943162998</v>
      </c>
      <c r="G451" s="30">
        <f t="shared" ca="1" si="61"/>
        <v>3.6115882755687441</v>
      </c>
      <c r="H451" s="30">
        <f t="shared" ca="1" si="62"/>
        <v>37.024811743714594</v>
      </c>
    </row>
    <row r="452" spans="1:8" ht="15.75" customHeight="1">
      <c r="A452" s="27">
        <v>6</v>
      </c>
      <c r="B452" s="27">
        <v>12.7</v>
      </c>
      <c r="C452" s="30">
        <f t="shared" ca="1" si="59"/>
        <v>12.622015501570223</v>
      </c>
      <c r="D452" s="30">
        <f t="shared" ca="1" si="60"/>
        <v>2.535442551300275</v>
      </c>
      <c r="E452" s="30">
        <f t="shared" ca="1" si="57"/>
        <v>5.9112704074315067E-3</v>
      </c>
      <c r="F452" s="30">
        <f t="shared" ca="1" si="58"/>
        <v>-0.44775098561133125</v>
      </c>
      <c r="G452" s="30">
        <f t="shared" ca="1" si="61"/>
        <v>3.3016702623399179</v>
      </c>
      <c r="H452" s="30">
        <f t="shared" ca="1" si="62"/>
        <v>27.157961980546119</v>
      </c>
    </row>
    <row r="453" spans="1:8" ht="15.75" customHeight="1">
      <c r="A453" s="27">
        <v>6</v>
      </c>
      <c r="B453" s="27">
        <v>9</v>
      </c>
      <c r="C453" s="30">
        <f t="shared" ca="1" si="59"/>
        <v>9.005062495625495</v>
      </c>
      <c r="D453" s="30">
        <f t="shared" ca="1" si="60"/>
        <v>2.1977869187066128</v>
      </c>
      <c r="E453" s="30">
        <f t="shared" ca="1" si="57"/>
        <v>0.14565213201921792</v>
      </c>
      <c r="F453" s="30">
        <f t="shared" ca="1" si="58"/>
        <v>-1.2952301687226425E-3</v>
      </c>
      <c r="G453" s="30">
        <f t="shared" ca="1" si="61"/>
        <v>3.3277839753859024</v>
      </c>
      <c r="H453" s="30">
        <f t="shared" ca="1" si="62"/>
        <v>27.876498199017092</v>
      </c>
    </row>
    <row r="454" spans="1:8" ht="15.75" customHeight="1">
      <c r="A454" s="27">
        <v>6</v>
      </c>
      <c r="B454" s="27">
        <v>26.2</v>
      </c>
      <c r="C454" s="30">
        <f t="shared" ca="1" si="59"/>
        <v>26.234561204389394</v>
      </c>
      <c r="D454" s="30">
        <f t="shared" ca="1" si="60"/>
        <v>3.2670776714180652</v>
      </c>
      <c r="E454" s="30">
        <f t="shared" ca="1" si="57"/>
        <v>-7.4285101872409234E-2</v>
      </c>
      <c r="F454" s="30">
        <f t="shared" ca="1" si="58"/>
        <v>-0.45651084245210088</v>
      </c>
      <c r="G454" s="30">
        <f t="shared" ca="1" si="61"/>
        <v>4.4263064723634917</v>
      </c>
      <c r="H454" s="30">
        <f t="shared" ca="1" si="62"/>
        <v>83.621985700477339</v>
      </c>
    </row>
    <row r="455" spans="1:8" ht="15.75" customHeight="1">
      <c r="A455" s="27">
        <v>6</v>
      </c>
      <c r="B455" s="27">
        <v>11.2</v>
      </c>
      <c r="C455" s="30">
        <f t="shared" ca="1" si="59"/>
        <v>11.22818166853223</v>
      </c>
      <c r="D455" s="30">
        <f t="shared" ca="1" si="60"/>
        <v>2.4184268383235183</v>
      </c>
      <c r="E455" s="30">
        <f t="shared" ca="1" si="57"/>
        <v>-0.13041535314283406</v>
      </c>
      <c r="F455" s="30">
        <f t="shared" ca="1" si="58"/>
        <v>-0.57549294554358577</v>
      </c>
      <c r="G455" s="30">
        <f t="shared" ca="1" si="61"/>
        <v>2.8435030351143333</v>
      </c>
      <c r="H455" s="30">
        <f t="shared" ca="1" si="62"/>
        <v>17.175827803525348</v>
      </c>
    </row>
    <row r="456" spans="1:8" ht="15.75" customHeight="1">
      <c r="A456" s="27">
        <v>6</v>
      </c>
      <c r="B456" s="27">
        <v>12</v>
      </c>
      <c r="C456" s="30">
        <f t="shared" ca="1" si="59"/>
        <v>12.007175932353123</v>
      </c>
      <c r="D456" s="30">
        <f t="shared" ca="1" si="60"/>
        <v>2.48550446542338</v>
      </c>
      <c r="E456" s="30">
        <f t="shared" ca="1" si="57"/>
        <v>8.8601068203917902E-2</v>
      </c>
      <c r="F456" s="30">
        <f t="shared" ca="1" si="58"/>
        <v>-0.19647027650589172</v>
      </c>
      <c r="G456" s="30">
        <f t="shared" ca="1" si="61"/>
        <v>3.5528064686744036</v>
      </c>
      <c r="H456" s="30">
        <f t="shared" ca="1" si="62"/>
        <v>34.911157200409967</v>
      </c>
    </row>
    <row r="457" spans="1:8" ht="15.75" customHeight="1">
      <c r="A457" s="27">
        <v>6</v>
      </c>
      <c r="B457" s="27">
        <v>47.7</v>
      </c>
      <c r="C457" s="30">
        <f t="shared" ca="1" si="59"/>
        <v>47.808491741993656</v>
      </c>
      <c r="D457" s="30">
        <f t="shared" ca="1" si="60"/>
        <v>3.8672032752253935</v>
      </c>
      <c r="E457" s="30">
        <f t="shared" ref="E457:E463" ca="1" si="63">NORMINV(RAND(),0,SQRT($A$15*(1/A$16+((D457-$A$17)^2/($A$18)))))</f>
        <v>4.6499181976301054E-2</v>
      </c>
      <c r="F457" s="30">
        <f t="shared" ref="F457:F463" ca="1" si="64">NORMINV(RAND(),0,SQRT($A$15*(1+1/A$16+((D457-$A$17)^2/($A$18)))))</f>
        <v>0.58409336088369823</v>
      </c>
      <c r="G457" s="30">
        <f t="shared" ca="1" si="61"/>
        <v>6.5831473036073689</v>
      </c>
      <c r="H457" s="30">
        <f t="shared" ca="1" si="62"/>
        <v>722.81065768455574</v>
      </c>
    </row>
    <row r="458" spans="1:8" ht="15.75" customHeight="1">
      <c r="A458" s="27">
        <v>6</v>
      </c>
      <c r="B458" s="27">
        <v>8.4</v>
      </c>
      <c r="C458" s="30">
        <f t="shared" ca="1" si="59"/>
        <v>8.4148260718271128</v>
      </c>
      <c r="D458" s="30">
        <f t="shared" ca="1" si="60"/>
        <v>2.1299951586029171</v>
      </c>
      <c r="E458" s="30">
        <f t="shared" ca="1" si="63"/>
        <v>8.0099424559784346E-2</v>
      </c>
      <c r="F458" s="30">
        <f t="shared" ca="1" si="64"/>
        <v>-0.17215241350404181</v>
      </c>
      <c r="G458" s="30">
        <f t="shared" ca="1" si="61"/>
        <v>2.9789251804367454</v>
      </c>
      <c r="H458" s="30">
        <f t="shared" ca="1" si="62"/>
        <v>19.666667162249674</v>
      </c>
    </row>
    <row r="459" spans="1:8" ht="15.75" customHeight="1">
      <c r="A459" s="27">
        <v>6</v>
      </c>
      <c r="B459" s="27">
        <v>22.9</v>
      </c>
      <c r="C459" s="30">
        <f t="shared" ca="1" si="59"/>
        <v>22.960814394346709</v>
      </c>
      <c r="D459" s="30">
        <f t="shared" ca="1" si="60"/>
        <v>3.1337890409593672</v>
      </c>
      <c r="E459" s="30">
        <f t="shared" ca="1" si="63"/>
        <v>8.7572937026590449E-3</v>
      </c>
      <c r="F459" s="30">
        <f t="shared" ca="1" si="64"/>
        <v>-0.17628703788713704</v>
      </c>
      <c r="G459" s="30">
        <f t="shared" ca="1" si="61"/>
        <v>4.5684814896164623</v>
      </c>
      <c r="H459" s="30">
        <f t="shared" ca="1" si="62"/>
        <v>96.397617792631053</v>
      </c>
    </row>
    <row r="460" spans="1:8" ht="15.75" customHeight="1">
      <c r="A460" s="27">
        <v>6</v>
      </c>
      <c r="B460" s="27">
        <v>10</v>
      </c>
      <c r="C460" s="30">
        <f t="shared" ca="1" si="59"/>
        <v>9.9507640716783676</v>
      </c>
      <c r="D460" s="30">
        <f t="shared" ca="1" si="60"/>
        <v>2.2976493393456678</v>
      </c>
      <c r="E460" s="30">
        <f t="shared" ca="1" si="63"/>
        <v>2.4941450353474986E-2</v>
      </c>
      <c r="F460" s="30">
        <f t="shared" ca="1" si="64"/>
        <v>0.61750978032892878</v>
      </c>
      <c r="G460" s="30">
        <f t="shared" ca="1" si="61"/>
        <v>3.9915240958286371</v>
      </c>
      <c r="H460" s="30">
        <f t="shared" ca="1" si="62"/>
        <v>54.137337007818616</v>
      </c>
    </row>
    <row r="461" spans="1:8" ht="15.75" customHeight="1">
      <c r="A461" s="27">
        <v>6</v>
      </c>
      <c r="B461" s="27">
        <v>10.7</v>
      </c>
      <c r="C461" s="30">
        <f t="shared" ca="1" si="59"/>
        <v>10.732466926849739</v>
      </c>
      <c r="D461" s="30">
        <f t="shared" ca="1" si="60"/>
        <v>2.3732734395231736</v>
      </c>
      <c r="E461" s="30">
        <f t="shared" ca="1" si="63"/>
        <v>0.11779527077328647</v>
      </c>
      <c r="F461" s="30">
        <f t="shared" ca="1" si="64"/>
        <v>0.19635084025930241</v>
      </c>
      <c r="G461" s="30">
        <f t="shared" ca="1" si="61"/>
        <v>3.7886596961072581</v>
      </c>
      <c r="H461" s="30">
        <f t="shared" ca="1" si="62"/>
        <v>44.197122984081147</v>
      </c>
    </row>
    <row r="462" spans="1:8" ht="15.75" customHeight="1">
      <c r="A462" s="27">
        <v>6</v>
      </c>
      <c r="B462" s="27">
        <v>12.6</v>
      </c>
      <c r="C462" s="30">
        <f t="shared" ca="1" si="59"/>
        <v>12.534728688533054</v>
      </c>
      <c r="D462" s="30">
        <f t="shared" ca="1" si="60"/>
        <v>2.5285030870627367</v>
      </c>
      <c r="E462" s="30">
        <f t="shared" ca="1" si="63"/>
        <v>0.19432326899193639</v>
      </c>
      <c r="F462" s="30">
        <f t="shared" ca="1" si="64"/>
        <v>-0.16021859072936331</v>
      </c>
      <c r="G462" s="30">
        <f t="shared" ca="1" si="61"/>
        <v>3.7661038888970175</v>
      </c>
      <c r="H462" s="30">
        <f t="shared" ca="1" si="62"/>
        <v>43.21138010420615</v>
      </c>
    </row>
    <row r="463" spans="1:8" ht="15.75" customHeight="1">
      <c r="A463" s="27">
        <v>6</v>
      </c>
      <c r="B463" s="27">
        <v>8.3000000000000007</v>
      </c>
      <c r="C463" s="30">
        <f t="shared" ca="1" si="59"/>
        <v>8.4254410725440767</v>
      </c>
      <c r="D463" s="30">
        <f t="shared" ca="1" si="60"/>
        <v>2.1312558276922871</v>
      </c>
      <c r="E463" s="30">
        <f t="shared" ca="1" si="63"/>
        <v>6.7435923844496634E-2</v>
      </c>
      <c r="F463" s="30">
        <f t="shared" ca="1" si="64"/>
        <v>-0.80938017243995986</v>
      </c>
      <c r="G463" s="30">
        <f t="shared" ca="1" si="61"/>
        <v>2.3311250430308412</v>
      </c>
      <c r="H463" s="30">
        <f t="shared" ca="1" si="62"/>
        <v>10.289511166483999</v>
      </c>
    </row>
    <row r="464" spans="1:8" ht="15.75" customHeight="1">
      <c r="A464" s="27"/>
      <c r="B464" s="29" t="s">
        <v>36</v>
      </c>
      <c r="C464" s="30"/>
      <c r="D464" s="30"/>
      <c r="E464" s="30"/>
      <c r="F464" s="30"/>
      <c r="G464" s="30"/>
      <c r="H464" s="39">
        <f t="shared" ref="H464" ca="1" si="65">SUM(H393:H463)</f>
        <v>8077.7213294469348</v>
      </c>
    </row>
    <row r="465" spans="1:8" ht="15.75" customHeight="1">
      <c r="A465" s="27">
        <v>7</v>
      </c>
      <c r="B465" s="27">
        <v>13.3</v>
      </c>
      <c r="C465" s="30">
        <f t="shared" ca="1" si="59"/>
        <v>13.305481480870274</v>
      </c>
      <c r="D465" s="30">
        <f t="shared" ca="1" si="60"/>
        <v>2.5881760917395793</v>
      </c>
      <c r="E465" s="30">
        <f t="shared" ref="E465:E496" ca="1" si="66">NORMINV(RAND(),0,SQRT($A$15*(1/A$16+((D465-$A$17)^2/($A$18)))))</f>
        <v>1.0916623555552851E-3</v>
      </c>
      <c r="F465" s="30">
        <f t="shared" ref="F465:F496" ca="1" si="67">NORMINV(RAND(),0,SQRT($A$15*(1+1/A$16+((D465-$A$17)^2/($A$18)))))</f>
        <v>0.36897471196866516</v>
      </c>
      <c r="G465" s="30">
        <f t="shared" ca="1" si="61"/>
        <v>4.2010475847363304</v>
      </c>
      <c r="H465" s="30">
        <f t="shared" ca="1" si="62"/>
        <v>66.75622722814272</v>
      </c>
    </row>
    <row r="466" spans="1:8" ht="15.75" customHeight="1">
      <c r="A466" s="27">
        <v>7</v>
      </c>
      <c r="B466" s="27">
        <v>31.2</v>
      </c>
      <c r="C466" s="30">
        <f t="shared" ca="1" si="59"/>
        <v>31.197385482836967</v>
      </c>
      <c r="D466" s="30">
        <f t="shared" ca="1" si="60"/>
        <v>3.4403342926771154</v>
      </c>
      <c r="E466" s="30">
        <f t="shared" ca="1" si="66"/>
        <v>-4.8213176990619749E-2</v>
      </c>
      <c r="F466" s="30">
        <f t="shared" ca="1" si="67"/>
        <v>-0.43983471144714903</v>
      </c>
      <c r="G466" s="30">
        <f t="shared" ca="1" si="61"/>
        <v>4.7564422161974704</v>
      </c>
      <c r="H466" s="30">
        <f t="shared" ca="1" si="62"/>
        <v>116.33130713412568</v>
      </c>
    </row>
    <row r="467" spans="1:8" ht="15.75" customHeight="1">
      <c r="A467" s="27">
        <v>7</v>
      </c>
      <c r="B467" s="27">
        <v>17</v>
      </c>
      <c r="C467" s="30">
        <f t="shared" ca="1" si="59"/>
        <v>17.0060193125525</v>
      </c>
      <c r="D467" s="30">
        <f t="shared" ca="1" si="60"/>
        <v>2.8335673585946446</v>
      </c>
      <c r="E467" s="30">
        <f t="shared" ca="1" si="66"/>
        <v>8.9638509709361935E-2</v>
      </c>
      <c r="F467" s="30">
        <f t="shared" ca="1" si="67"/>
        <v>-9.456075324103104E-2</v>
      </c>
      <c r="G467" s="30">
        <f t="shared" ca="1" si="61"/>
        <v>4.2330992768636122</v>
      </c>
      <c r="H467" s="30">
        <f t="shared" ca="1" si="62"/>
        <v>68.930536275146039</v>
      </c>
    </row>
    <row r="468" spans="1:8" ht="15.75" customHeight="1">
      <c r="A468" s="27">
        <v>7</v>
      </c>
      <c r="B468" s="27">
        <v>19.2</v>
      </c>
      <c r="C468" s="30">
        <f t="shared" ca="1" si="59"/>
        <v>19.232107168178189</v>
      </c>
      <c r="D468" s="30">
        <f t="shared" ca="1" si="60"/>
        <v>2.9565811307259042</v>
      </c>
      <c r="E468" s="30">
        <f t="shared" ca="1" si="66"/>
        <v>0.10178480084007577</v>
      </c>
      <c r="F468" s="30">
        <f t="shared" ca="1" si="67"/>
        <v>1.0249200542820758</v>
      </c>
      <c r="G468" s="30">
        <f t="shared" ca="1" si="61"/>
        <v>5.5687742399024378</v>
      </c>
      <c r="H468" s="30">
        <f t="shared" ca="1" si="62"/>
        <v>262.11261506467991</v>
      </c>
    </row>
    <row r="469" spans="1:8" ht="15.75" customHeight="1">
      <c r="A469" s="27">
        <v>7</v>
      </c>
      <c r="B469" s="27">
        <v>9.5</v>
      </c>
      <c r="C469" s="30">
        <f t="shared" ca="1" si="59"/>
        <v>9.4567283876490329</v>
      </c>
      <c r="D469" s="30">
        <f t="shared" ca="1" si="60"/>
        <v>2.2467264868478511</v>
      </c>
      <c r="E469" s="30">
        <f t="shared" ca="1" si="66"/>
        <v>-5.6799543874322733E-2</v>
      </c>
      <c r="F469" s="30">
        <f t="shared" ca="1" si="67"/>
        <v>0.65479187574360542</v>
      </c>
      <c r="G469" s="30">
        <f t="shared" ca="1" si="61"/>
        <v>3.8625974246632877</v>
      </c>
      <c r="H469" s="30">
        <f t="shared" ca="1" si="62"/>
        <v>47.588799297092699</v>
      </c>
    </row>
    <row r="470" spans="1:8" ht="15.75" customHeight="1">
      <c r="A470" s="27">
        <v>7</v>
      </c>
      <c r="B470" s="27">
        <v>22.5</v>
      </c>
      <c r="C470" s="30">
        <f t="shared" ca="1" si="59"/>
        <v>22.446783236871781</v>
      </c>
      <c r="D470" s="30">
        <f t="shared" ca="1" si="60"/>
        <v>3.1111473182591651</v>
      </c>
      <c r="E470" s="30">
        <f t="shared" ca="1" si="66"/>
        <v>9.3877993948378105E-2</v>
      </c>
      <c r="F470" s="30">
        <f t="shared" ca="1" si="67"/>
        <v>0.2597438208439356</v>
      </c>
      <c r="G470" s="30">
        <f t="shared" ca="1" si="61"/>
        <v>5.0520763174815206</v>
      </c>
      <c r="H470" s="30">
        <f t="shared" ca="1" si="62"/>
        <v>156.34675320358104</v>
      </c>
    </row>
    <row r="471" spans="1:8" ht="15.75" customHeight="1">
      <c r="A471" s="27">
        <v>7</v>
      </c>
      <c r="B471" s="27">
        <v>9.8000000000000007</v>
      </c>
      <c r="C471" s="30">
        <f t="shared" ca="1" si="59"/>
        <v>9.7448184788975478</v>
      </c>
      <c r="D471" s="30">
        <f t="shared" ca="1" si="60"/>
        <v>2.2767357056847084</v>
      </c>
      <c r="E471" s="30">
        <f t="shared" ca="1" si="66"/>
        <v>9.8832341806739707E-2</v>
      </c>
      <c r="F471" s="30">
        <f t="shared" ca="1" si="67"/>
        <v>0.40793802311189259</v>
      </c>
      <c r="G471" s="30">
        <f t="shared" ca="1" si="61"/>
        <v>3.8211529493660854</v>
      </c>
      <c r="H471" s="30">
        <f t="shared" ca="1" si="62"/>
        <v>45.656817986235467</v>
      </c>
    </row>
    <row r="472" spans="1:8" ht="15.75" customHeight="1">
      <c r="A472" s="27">
        <v>7</v>
      </c>
      <c r="B472" s="27">
        <v>10</v>
      </c>
      <c r="C472" s="30">
        <f t="shared" ca="1" si="59"/>
        <v>9.9732490375033098</v>
      </c>
      <c r="D472" s="30">
        <f t="shared" ca="1" si="60"/>
        <v>2.2999064122804529</v>
      </c>
      <c r="E472" s="30">
        <f t="shared" ca="1" si="66"/>
        <v>-3.0639086821496377E-2</v>
      </c>
      <c r="F472" s="30">
        <f t="shared" ca="1" si="67"/>
        <v>-0.89726176366171484</v>
      </c>
      <c r="G472" s="30">
        <f t="shared" ca="1" si="61"/>
        <v>2.4249159118228674</v>
      </c>
      <c r="H472" s="30">
        <f t="shared" ca="1" si="62"/>
        <v>11.301279075367082</v>
      </c>
    </row>
    <row r="473" spans="1:8" ht="15.75" customHeight="1">
      <c r="A473" s="27">
        <v>7</v>
      </c>
      <c r="B473" s="27">
        <v>26.6</v>
      </c>
      <c r="C473" s="30">
        <f t="shared" ca="1" si="59"/>
        <v>26.559446367917122</v>
      </c>
      <c r="D473" s="30">
        <f t="shared" ca="1" si="60"/>
        <v>3.2793854798095481</v>
      </c>
      <c r="E473" s="30">
        <f t="shared" ca="1" si="66"/>
        <v>6.5355532892878557E-2</v>
      </c>
      <c r="F473" s="30">
        <f t="shared" ca="1" si="67"/>
        <v>3.4371125130758504E-2</v>
      </c>
      <c r="G473" s="30">
        <f t="shared" ca="1" si="61"/>
        <v>5.0772445288029271</v>
      </c>
      <c r="H473" s="30">
        <f t="shared" ca="1" si="62"/>
        <v>160.33165743632463</v>
      </c>
    </row>
    <row r="474" spans="1:8" ht="15.75" customHeight="1">
      <c r="A474" s="27">
        <v>7</v>
      </c>
      <c r="B474" s="27">
        <v>8.4</v>
      </c>
      <c r="C474" s="30">
        <f t="shared" ca="1" si="59"/>
        <v>8.3751917643342697</v>
      </c>
      <c r="D474" s="30">
        <f t="shared" ca="1" si="60"/>
        <v>2.1252739746829352</v>
      </c>
      <c r="E474" s="30">
        <f t="shared" ca="1" si="66"/>
        <v>-0.27797274531432675</v>
      </c>
      <c r="F474" s="30">
        <f t="shared" ca="1" si="67"/>
        <v>-8.2231774296088078E-2</v>
      </c>
      <c r="G474" s="30">
        <f t="shared" ca="1" si="61"/>
        <v>2.7029424331551573</v>
      </c>
      <c r="H474" s="30">
        <f t="shared" ca="1" si="62"/>
        <v>14.923578817774546</v>
      </c>
    </row>
    <row r="475" spans="1:8" ht="15.75" customHeight="1">
      <c r="A475" s="27">
        <v>7</v>
      </c>
      <c r="B475" s="27">
        <v>36.799999999999997</v>
      </c>
      <c r="C475" s="30">
        <f t="shared" ca="1" si="59"/>
        <v>36.782186189651924</v>
      </c>
      <c r="D475" s="30">
        <f t="shared" ca="1" si="60"/>
        <v>3.6050136570413556</v>
      </c>
      <c r="E475" s="30">
        <f t="shared" ca="1" si="66"/>
        <v>-6.0634439679257475E-2</v>
      </c>
      <c r="F475" s="30">
        <f t="shared" ca="1" si="67"/>
        <v>0.57445140933978589</v>
      </c>
      <c r="G475" s="30">
        <f t="shared" ca="1" si="61"/>
        <v>6.0314673231413067</v>
      </c>
      <c r="H475" s="30">
        <f t="shared" ca="1" si="62"/>
        <v>416.32546540871704</v>
      </c>
    </row>
    <row r="476" spans="1:8" ht="15.75" customHeight="1">
      <c r="A476" s="27">
        <v>7</v>
      </c>
      <c r="B476" s="27">
        <v>30.5</v>
      </c>
      <c r="C476" s="30">
        <f t="shared" ca="1" si="59"/>
        <v>30.439398373725112</v>
      </c>
      <c r="D476" s="30">
        <f t="shared" ca="1" si="60"/>
        <v>3.415737768465879</v>
      </c>
      <c r="E476" s="30">
        <f t="shared" ca="1" si="66"/>
        <v>-3.1822285008356668E-2</v>
      </c>
      <c r="F476" s="30">
        <f t="shared" ca="1" si="67"/>
        <v>-1.5773906168167103E-2</v>
      </c>
      <c r="G476" s="30">
        <f t="shared" ca="1" si="61"/>
        <v>5.1560946748885685</v>
      </c>
      <c r="H476" s="30">
        <f t="shared" ca="1" si="62"/>
        <v>173.48561319605457</v>
      </c>
    </row>
    <row r="477" spans="1:8" ht="15.75" customHeight="1">
      <c r="A477" s="27">
        <v>7</v>
      </c>
      <c r="B477" s="27">
        <v>10.9</v>
      </c>
      <c r="C477" s="30">
        <f t="shared" ca="1" si="59"/>
        <v>10.904456604835234</v>
      </c>
      <c r="D477" s="30">
        <f t="shared" ca="1" si="60"/>
        <v>2.389171568502388</v>
      </c>
      <c r="E477" s="30">
        <f t="shared" ca="1" si="66"/>
        <v>3.7961845329081069E-2</v>
      </c>
      <c r="F477" s="30">
        <f t="shared" ca="1" si="67"/>
        <v>-0.16661281995924626</v>
      </c>
      <c r="G477" s="30">
        <f t="shared" ca="1" si="61"/>
        <v>3.3722334729074861</v>
      </c>
      <c r="H477" s="30">
        <f t="shared" ca="1" si="62"/>
        <v>29.143545741876679</v>
      </c>
    </row>
    <row r="478" spans="1:8" ht="15.75" customHeight="1">
      <c r="A478" s="27">
        <v>7</v>
      </c>
      <c r="B478" s="27">
        <v>18</v>
      </c>
      <c r="C478" s="30">
        <f t="shared" ca="1" si="59"/>
        <v>17.996227122050804</v>
      </c>
      <c r="D478" s="30">
        <f t="shared" ca="1" si="60"/>
        <v>2.8901621315955959</v>
      </c>
      <c r="E478" s="30">
        <f t="shared" ca="1" si="66"/>
        <v>-0.15569044080449917</v>
      </c>
      <c r="F478" s="30">
        <f t="shared" ca="1" si="67"/>
        <v>-9.2351485735793021E-2</v>
      </c>
      <c r="G478" s="30">
        <f t="shared" ca="1" si="61"/>
        <v>4.0838556076225867</v>
      </c>
      <c r="H478" s="30">
        <f t="shared" ca="1" si="62"/>
        <v>59.373951759527749</v>
      </c>
    </row>
    <row r="479" spans="1:8" ht="15.75" customHeight="1">
      <c r="A479" s="27">
        <v>7</v>
      </c>
      <c r="B479" s="27">
        <v>14.6</v>
      </c>
      <c r="C479" s="30">
        <f t="shared" ca="1" si="59"/>
        <v>14.600347891614623</v>
      </c>
      <c r="D479" s="30">
        <f t="shared" ca="1" si="60"/>
        <v>2.6810453566231862</v>
      </c>
      <c r="E479" s="30">
        <f t="shared" ca="1" si="66"/>
        <v>2.4544495295815927E-2</v>
      </c>
      <c r="F479" s="30">
        <f t="shared" ca="1" si="67"/>
        <v>-0.17173248308436118</v>
      </c>
      <c r="G479" s="30">
        <f t="shared" ca="1" si="61"/>
        <v>3.8378391870565984</v>
      </c>
      <c r="H479" s="30">
        <f t="shared" ca="1" si="62"/>
        <v>46.425050130569772</v>
      </c>
    </row>
    <row r="480" spans="1:8" ht="15.75" customHeight="1">
      <c r="A480" s="27">
        <v>7</v>
      </c>
      <c r="B480" s="27">
        <v>20.7</v>
      </c>
      <c r="C480" s="30">
        <f t="shared" ca="1" si="59"/>
        <v>20.740380797419302</v>
      </c>
      <c r="D480" s="30">
        <f t="shared" ca="1" si="60"/>
        <v>3.0320825631641357</v>
      </c>
      <c r="E480" s="30">
        <f t="shared" ca="1" si="66"/>
        <v>-5.4202608699631852E-2</v>
      </c>
      <c r="F480" s="30">
        <f t="shared" ca="1" si="67"/>
        <v>-3.6407456452765732E-2</v>
      </c>
      <c r="G480" s="30">
        <f t="shared" ca="1" si="61"/>
        <v>4.4766965656704807</v>
      </c>
      <c r="H480" s="30">
        <f t="shared" ca="1" si="62"/>
        <v>87.94367613748706</v>
      </c>
    </row>
    <row r="481" spans="1:8" ht="15.75" customHeight="1">
      <c r="A481" s="27">
        <v>7</v>
      </c>
      <c r="B481" s="27">
        <v>15.4</v>
      </c>
      <c r="C481" s="30">
        <f t="shared" ca="1" si="59"/>
        <v>15.442702451847724</v>
      </c>
      <c r="D481" s="30">
        <f t="shared" ca="1" si="60"/>
        <v>2.7371365585455445</v>
      </c>
      <c r="E481" s="30">
        <f t="shared" ca="1" si="66"/>
        <v>-4.7011958588916526E-2</v>
      </c>
      <c r="F481" s="30">
        <f t="shared" ca="1" si="67"/>
        <v>0.34228656086434744</v>
      </c>
      <c r="G481" s="30">
        <f t="shared" ca="1" si="61"/>
        <v>4.3733424973972683</v>
      </c>
      <c r="H481" s="30">
        <f t="shared" ca="1" si="62"/>
        <v>79.308276874303786</v>
      </c>
    </row>
    <row r="482" spans="1:8" ht="15.75" customHeight="1">
      <c r="A482" s="27">
        <v>7</v>
      </c>
      <c r="B482" s="27">
        <v>12.8</v>
      </c>
      <c r="C482" s="30">
        <f t="shared" ca="1" si="59"/>
        <v>12.826515547764185</v>
      </c>
      <c r="D482" s="30">
        <f t="shared" ca="1" si="60"/>
        <v>2.5515145554407757</v>
      </c>
      <c r="E482" s="30">
        <f t="shared" ca="1" si="66"/>
        <v>7.9372589046898173E-2</v>
      </c>
      <c r="F482" s="30">
        <f t="shared" ca="1" si="67"/>
        <v>0.25350764050399222</v>
      </c>
      <c r="G482" s="30">
        <f t="shared" ca="1" si="61"/>
        <v>4.1030494832427227</v>
      </c>
      <c r="H482" s="30">
        <f t="shared" ca="1" si="62"/>
        <v>60.524575141326963</v>
      </c>
    </row>
    <row r="483" spans="1:8" ht="15.75" customHeight="1">
      <c r="A483" s="27">
        <v>7</v>
      </c>
      <c r="B483" s="27">
        <v>15</v>
      </c>
      <c r="C483" s="30">
        <f t="shared" ca="1" si="59"/>
        <v>14.96924700186092</v>
      </c>
      <c r="D483" s="30">
        <f t="shared" ca="1" si="60"/>
        <v>2.7059978966895333</v>
      </c>
      <c r="E483" s="30">
        <f t="shared" ca="1" si="66"/>
        <v>0.13575242437556162</v>
      </c>
      <c r="F483" s="30">
        <f t="shared" ca="1" si="67"/>
        <v>-0.33038394716299513</v>
      </c>
      <c r="G483" s="30">
        <f t="shared" ca="1" si="61"/>
        <v>3.8317854283673634</v>
      </c>
      <c r="H483" s="30">
        <f t="shared" ca="1" si="62"/>
        <v>46.144853058395057</v>
      </c>
    </row>
    <row r="484" spans="1:8" ht="15.75" customHeight="1">
      <c r="A484" s="27">
        <v>7</v>
      </c>
      <c r="B484" s="27">
        <v>8.1</v>
      </c>
      <c r="C484" s="30">
        <f t="shared" ca="1" si="59"/>
        <v>8.1342594190559527</v>
      </c>
      <c r="D484" s="30">
        <f t="shared" ca="1" si="60"/>
        <v>2.0960847001478302</v>
      </c>
      <c r="E484" s="30">
        <f t="shared" ca="1" si="66"/>
        <v>-0.13952337594396599</v>
      </c>
      <c r="F484" s="30">
        <f t="shared" ca="1" si="67"/>
        <v>0.3311216140936476</v>
      </c>
      <c r="G484" s="30">
        <f t="shared" ca="1" si="61"/>
        <v>3.2063277736728937</v>
      </c>
      <c r="H484" s="30">
        <f t="shared" ca="1" si="62"/>
        <v>24.688258683505211</v>
      </c>
    </row>
    <row r="485" spans="1:8" ht="15.75" customHeight="1">
      <c r="A485" s="27">
        <v>7</v>
      </c>
      <c r="B485" s="27">
        <v>18.100000000000001</v>
      </c>
      <c r="C485" s="30">
        <f t="shared" ca="1" si="59"/>
        <v>18.071654229981228</v>
      </c>
      <c r="D485" s="30">
        <f t="shared" ca="1" si="60"/>
        <v>2.8943446460688338</v>
      </c>
      <c r="E485" s="30">
        <f t="shared" ca="1" si="66"/>
        <v>-8.3844231649836995E-2</v>
      </c>
      <c r="F485" s="30">
        <f t="shared" ca="1" si="67"/>
        <v>0.13076543477652708</v>
      </c>
      <c r="G485" s="30">
        <f t="shared" ca="1" si="61"/>
        <v>4.3857564413469072</v>
      </c>
      <c r="H485" s="30">
        <f t="shared" ca="1" si="62"/>
        <v>80.298941684627664</v>
      </c>
    </row>
    <row r="486" spans="1:8" ht="15.75" customHeight="1">
      <c r="A486" s="27">
        <v>7</v>
      </c>
      <c r="B486" s="27">
        <v>17.399999999999999</v>
      </c>
      <c r="C486" s="30">
        <f t="shared" ca="1" si="59"/>
        <v>17.368496896625885</v>
      </c>
      <c r="D486" s="30">
        <f t="shared" ca="1" si="60"/>
        <v>2.854658042059981</v>
      </c>
      <c r="E486" s="30">
        <f t="shared" ca="1" si="66"/>
        <v>-0.14125677731799474</v>
      </c>
      <c r="F486" s="30">
        <f t="shared" ca="1" si="67"/>
        <v>-1.1810081100567089</v>
      </c>
      <c r="G486" s="30">
        <f t="shared" ca="1" si="61"/>
        <v>2.9507405933118687</v>
      </c>
      <c r="H486" s="30">
        <f t="shared" ca="1" si="62"/>
        <v>19.120108710675336</v>
      </c>
    </row>
    <row r="487" spans="1:8" ht="15.75" customHeight="1">
      <c r="A487" s="27">
        <v>7</v>
      </c>
      <c r="B487" s="27">
        <v>11.8</v>
      </c>
      <c r="C487" s="30">
        <f t="shared" ca="1" si="59"/>
        <v>11.757924367663843</v>
      </c>
      <c r="D487" s="30">
        <f t="shared" ca="1" si="60"/>
        <v>2.4645274275443252</v>
      </c>
      <c r="E487" s="30">
        <f t="shared" ca="1" si="66"/>
        <v>2.7187517300918357E-3</v>
      </c>
      <c r="F487" s="30">
        <f t="shared" ca="1" si="67"/>
        <v>0.68074430641589889</v>
      </c>
      <c r="G487" s="30">
        <f t="shared" ca="1" si="61"/>
        <v>4.3093432833108647</v>
      </c>
      <c r="H487" s="30">
        <f t="shared" ca="1" si="62"/>
        <v>74.391618677625885</v>
      </c>
    </row>
    <row r="488" spans="1:8" ht="15.75" customHeight="1">
      <c r="A488" s="27">
        <v>7</v>
      </c>
      <c r="B488" s="27">
        <v>7.8</v>
      </c>
      <c r="C488" s="30">
        <f t="shared" ca="1" si="59"/>
        <v>7.7748166422178757</v>
      </c>
      <c r="D488" s="30">
        <f t="shared" ca="1" si="60"/>
        <v>2.0508898747927291</v>
      </c>
      <c r="E488" s="30">
        <f t="shared" ca="1" si="66"/>
        <v>8.2611725586153831E-2</v>
      </c>
      <c r="F488" s="30">
        <f t="shared" ca="1" si="67"/>
        <v>-0.2994487057351054</v>
      </c>
      <c r="G488" s="30">
        <f t="shared" ca="1" si="61"/>
        <v>2.7229260907647399</v>
      </c>
      <c r="H488" s="30">
        <f t="shared" ca="1" si="62"/>
        <v>15.224806296126896</v>
      </c>
    </row>
    <row r="489" spans="1:8" ht="15.75" customHeight="1">
      <c r="A489" s="27">
        <v>7</v>
      </c>
      <c r="B489" s="27">
        <v>8.3000000000000007</v>
      </c>
      <c r="C489" s="30">
        <f t="shared" ca="1" si="59"/>
        <v>8.2154280359404268</v>
      </c>
      <c r="D489" s="30">
        <f t="shared" ca="1" si="60"/>
        <v>2.1060138543242384</v>
      </c>
      <c r="E489" s="30">
        <f t="shared" ca="1" si="66"/>
        <v>-6.3341707720498311E-2</v>
      </c>
      <c r="F489" s="30">
        <f t="shared" ca="1" si="67"/>
        <v>-7.5460267764784594E-2</v>
      </c>
      <c r="G489" s="30">
        <f t="shared" ca="1" si="61"/>
        <v>2.892397445236504</v>
      </c>
      <c r="H489" s="30">
        <f t="shared" ca="1" si="62"/>
        <v>18.036499327758222</v>
      </c>
    </row>
    <row r="490" spans="1:8" ht="15.75" customHeight="1">
      <c r="A490" s="27">
        <v>7</v>
      </c>
      <c r="B490" s="27">
        <v>28.7</v>
      </c>
      <c r="C490" s="30">
        <f t="shared" ca="1" si="59"/>
        <v>28.66682674427371</v>
      </c>
      <c r="D490" s="30">
        <f t="shared" ca="1" si="60"/>
        <v>3.3557405916723781</v>
      </c>
      <c r="E490" s="30">
        <f t="shared" ca="1" si="66"/>
        <v>-0.11056351676369432</v>
      </c>
      <c r="F490" s="30">
        <f t="shared" ca="1" si="67"/>
        <v>-0.2014729859068112</v>
      </c>
      <c r="G490" s="30">
        <f t="shared" ca="1" si="61"/>
        <v>4.7921346463601351</v>
      </c>
      <c r="H490" s="30">
        <f t="shared" ca="1" si="62"/>
        <v>120.55844382661441</v>
      </c>
    </row>
    <row r="491" spans="1:8" ht="15.75" customHeight="1">
      <c r="A491" s="27">
        <v>7</v>
      </c>
      <c r="B491" s="27">
        <v>13.5</v>
      </c>
      <c r="C491" s="30">
        <f t="shared" ca="1" si="59"/>
        <v>13.484943668294253</v>
      </c>
      <c r="D491" s="30">
        <f t="shared" ca="1" si="60"/>
        <v>2.6015737792225124</v>
      </c>
      <c r="E491" s="30">
        <f t="shared" ca="1" si="66"/>
        <v>-4.3710796232763463E-3</v>
      </c>
      <c r="F491" s="30">
        <f t="shared" ca="1" si="67"/>
        <v>0.89400485486818215</v>
      </c>
      <c r="G491" s="30">
        <f t="shared" ca="1" si="61"/>
        <v>4.7428382657924555</v>
      </c>
      <c r="H491" s="30">
        <f t="shared" ca="1" si="62"/>
        <v>114.7594577234767</v>
      </c>
    </row>
    <row r="492" spans="1:8" ht="15.75" customHeight="1">
      <c r="A492" s="27">
        <v>7</v>
      </c>
      <c r="B492" s="27">
        <v>9.6</v>
      </c>
      <c r="C492" s="30">
        <f t="shared" ca="1" si="59"/>
        <v>9.5620311528057673</v>
      </c>
      <c r="D492" s="30">
        <f t="shared" ca="1" si="60"/>
        <v>2.2578001681787097</v>
      </c>
      <c r="E492" s="30">
        <f t="shared" ca="1" si="66"/>
        <v>0.12242239368957002</v>
      </c>
      <c r="F492" s="30">
        <f t="shared" ca="1" si="67"/>
        <v>1.2612553061048526</v>
      </c>
      <c r="G492" s="30">
        <f t="shared" ca="1" si="61"/>
        <v>4.6666511507591757</v>
      </c>
      <c r="H492" s="30">
        <f t="shared" ca="1" si="62"/>
        <v>106.34102540785227</v>
      </c>
    </row>
    <row r="493" spans="1:8" ht="15.75" customHeight="1">
      <c r="A493" s="27">
        <v>7</v>
      </c>
      <c r="B493" s="27">
        <v>15.4</v>
      </c>
      <c r="C493" s="30">
        <f t="shared" ca="1" si="59"/>
        <v>15.390867925121096</v>
      </c>
      <c r="D493" s="30">
        <f t="shared" ca="1" si="60"/>
        <v>2.7337743416551104</v>
      </c>
      <c r="E493" s="30">
        <f t="shared" ca="1" si="66"/>
        <v>3.3164053843904195E-2</v>
      </c>
      <c r="F493" s="30">
        <f t="shared" ca="1" si="67"/>
        <v>0.34916885435402906</v>
      </c>
      <c r="G493" s="30">
        <f t="shared" ca="1" si="61"/>
        <v>4.4548237596749312</v>
      </c>
      <c r="H493" s="30">
        <f t="shared" ca="1" si="62"/>
        <v>86.040985617540827</v>
      </c>
    </row>
    <row r="494" spans="1:8" ht="15.75" customHeight="1">
      <c r="A494" s="27">
        <v>7</v>
      </c>
      <c r="B494" s="27">
        <v>26.2</v>
      </c>
      <c r="C494" s="30">
        <f t="shared" ca="1" si="59"/>
        <v>26.220283188992667</v>
      </c>
      <c r="D494" s="30">
        <f t="shared" ca="1" si="60"/>
        <v>3.2665332787727541</v>
      </c>
      <c r="E494" s="30">
        <f t="shared" ca="1" si="66"/>
        <v>0.14134880910811803</v>
      </c>
      <c r="F494" s="30">
        <f t="shared" ca="1" si="67"/>
        <v>-0.32407641813309657</v>
      </c>
      <c r="G494" s="30">
        <f t="shared" ca="1" si="61"/>
        <v>4.7734718018065392</v>
      </c>
      <c r="H494" s="30">
        <f t="shared" ca="1" si="62"/>
        <v>118.32934568543283</v>
      </c>
    </row>
    <row r="495" spans="1:8" ht="15.75" customHeight="1">
      <c r="A495" s="27">
        <v>7</v>
      </c>
      <c r="B495" s="27">
        <v>18.399999999999999</v>
      </c>
      <c r="C495" s="30">
        <f t="shared" ca="1" si="59"/>
        <v>18.462202779077359</v>
      </c>
      <c r="D495" s="30">
        <f t="shared" ca="1" si="60"/>
        <v>2.9157255490997409</v>
      </c>
      <c r="E495" s="30">
        <f t="shared" ca="1" si="66"/>
        <v>-0.16363099476581075</v>
      </c>
      <c r="F495" s="30">
        <f t="shared" ca="1" si="67"/>
        <v>-9.3906974239873417E-3</v>
      </c>
      <c r="G495" s="30">
        <f t="shared" ca="1" si="61"/>
        <v>4.2012789051239059</v>
      </c>
      <c r="H495" s="30">
        <f t="shared" ca="1" si="62"/>
        <v>66.771671090669471</v>
      </c>
    </row>
    <row r="496" spans="1:8" ht="15.75" customHeight="1">
      <c r="A496" s="27">
        <v>7</v>
      </c>
      <c r="B496" s="27">
        <v>54</v>
      </c>
      <c r="C496" s="30">
        <f t="shared" ca="1" si="59"/>
        <v>53.959707399981042</v>
      </c>
      <c r="D496" s="30">
        <f t="shared" ca="1" si="60"/>
        <v>3.9882376087892903</v>
      </c>
      <c r="E496" s="30">
        <f t="shared" ca="1" si="66"/>
        <v>9.2352458634126985E-2</v>
      </c>
      <c r="F496" s="30">
        <f t="shared" ca="1" si="67"/>
        <v>-0.15892016570881737</v>
      </c>
      <c r="G496" s="30">
        <f t="shared" ca="1" si="61"/>
        <v>6.0867515441284574</v>
      </c>
      <c r="H496" s="30">
        <f t="shared" ca="1" si="62"/>
        <v>439.98979969334249</v>
      </c>
    </row>
    <row r="497" spans="1:8" ht="15.75" customHeight="1">
      <c r="A497" s="27">
        <v>7</v>
      </c>
      <c r="B497" s="27">
        <v>8.1999999999999993</v>
      </c>
      <c r="C497" s="30">
        <f t="shared" ca="1" si="59"/>
        <v>8.2237224576141923</v>
      </c>
      <c r="D497" s="30">
        <f t="shared" ca="1" si="60"/>
        <v>2.1070229602851409</v>
      </c>
      <c r="E497" s="30">
        <f t="shared" ref="E497:E522" ca="1" si="68">NORMINV(RAND(),0,SQRT($A$15*(1/A$16+((D497-$A$17)^2/($A$18)))))</f>
        <v>0.11597046779450323</v>
      </c>
      <c r="F497" s="30">
        <f t="shared" ref="F497:F522" ca="1" si="69">NORMINV(RAND(),0,SQRT($A$15*(1+1/A$16+((D497-$A$17)^2/($A$18)))))</f>
        <v>0.25738503894246767</v>
      </c>
      <c r="G497" s="30">
        <f t="shared" ca="1" si="61"/>
        <v>3.4062287718803455</v>
      </c>
      <c r="H497" s="30">
        <f t="shared" ca="1" si="62"/>
        <v>30.151322067505866</v>
      </c>
    </row>
    <row r="498" spans="1:8" ht="15.75" customHeight="1">
      <c r="A498" s="27">
        <v>7</v>
      </c>
      <c r="B498" s="27">
        <v>12</v>
      </c>
      <c r="C498" s="30">
        <f t="shared" ca="1" si="59"/>
        <v>12.025537915633258</v>
      </c>
      <c r="D498" s="30">
        <f t="shared" ca="1" si="60"/>
        <v>2.4870325481001241</v>
      </c>
      <c r="E498" s="30">
        <f t="shared" ca="1" si="68"/>
        <v>5.6422637206201699E-2</v>
      </c>
      <c r="F498" s="30">
        <f t="shared" ca="1" si="69"/>
        <v>-0.86255378019648998</v>
      </c>
      <c r="G498" s="30">
        <f t="shared" ca="1" si="61"/>
        <v>2.857079225845311</v>
      </c>
      <c r="H498" s="30">
        <f t="shared" ca="1" si="62"/>
        <v>17.410600168999839</v>
      </c>
    </row>
    <row r="499" spans="1:8" ht="15.75" customHeight="1">
      <c r="A499" s="27">
        <v>7</v>
      </c>
      <c r="B499" s="27">
        <v>10.5</v>
      </c>
      <c r="C499" s="30">
        <f t="shared" ca="1" si="59"/>
        <v>10.483603968586408</v>
      </c>
      <c r="D499" s="30">
        <f t="shared" ca="1" si="60"/>
        <v>2.3498125099085283</v>
      </c>
      <c r="E499" s="30">
        <f t="shared" ca="1" si="68"/>
        <v>-5.7300835855568229E-2</v>
      </c>
      <c r="F499" s="30">
        <f t="shared" ca="1" si="69"/>
        <v>-0.47315623269485807</v>
      </c>
      <c r="G499" s="30">
        <f t="shared" ca="1" si="61"/>
        <v>2.9051409341352459</v>
      </c>
      <c r="H499" s="30">
        <f t="shared" ca="1" si="62"/>
        <v>18.26781802993295</v>
      </c>
    </row>
    <row r="500" spans="1:8" ht="15.75" customHeight="1">
      <c r="A500" s="27">
        <v>7</v>
      </c>
      <c r="B500" s="27">
        <v>22</v>
      </c>
      <c r="C500" s="30">
        <f t="shared" ca="1" si="59"/>
        <v>22.009396740398</v>
      </c>
      <c r="D500" s="30">
        <f t="shared" ca="1" si="60"/>
        <v>3.0914694867301309</v>
      </c>
      <c r="E500" s="30">
        <f t="shared" ca="1" si="68"/>
        <v>4.681837310274186E-2</v>
      </c>
      <c r="F500" s="30">
        <f t="shared" ca="1" si="69"/>
        <v>-0.20041374099915282</v>
      </c>
      <c r="G500" s="30">
        <f t="shared" ca="1" si="61"/>
        <v>4.5122187285223259</v>
      </c>
      <c r="H500" s="30">
        <f t="shared" ca="1" si="62"/>
        <v>91.123773301139835</v>
      </c>
    </row>
    <row r="501" spans="1:8" ht="15.75" customHeight="1">
      <c r="A501" s="27">
        <v>7</v>
      </c>
      <c r="B501" s="27">
        <v>12.5</v>
      </c>
      <c r="C501" s="30">
        <f t="shared" ca="1" si="59"/>
        <v>12.468286257549382</v>
      </c>
      <c r="D501" s="30">
        <f t="shared" ca="1" si="60"/>
        <v>2.5231883210214914</v>
      </c>
      <c r="E501" s="30">
        <f t="shared" ca="1" si="68"/>
        <v>-4.0267180426575802E-2</v>
      </c>
      <c r="F501" s="30">
        <f t="shared" ca="1" si="69"/>
        <v>0.38121789815369378</v>
      </c>
      <c r="G501" s="30">
        <f t="shared" ca="1" si="61"/>
        <v>4.0641341133383069</v>
      </c>
      <c r="H501" s="30">
        <f t="shared" ca="1" si="62"/>
        <v>58.214479551455049</v>
      </c>
    </row>
    <row r="502" spans="1:8" ht="15.75" customHeight="1">
      <c r="A502" s="27">
        <v>7</v>
      </c>
      <c r="B502" s="27">
        <v>53.1</v>
      </c>
      <c r="C502" s="30">
        <f t="shared" ca="1" si="59"/>
        <v>53.133332222422837</v>
      </c>
      <c r="D502" s="30">
        <f t="shared" ca="1" si="60"/>
        <v>3.972804456780028</v>
      </c>
      <c r="E502" s="30">
        <f t="shared" ca="1" si="68"/>
        <v>-6.9588086308645658E-3</v>
      </c>
      <c r="F502" s="30">
        <f t="shared" ca="1" si="69"/>
        <v>7.927350035890246E-2</v>
      </c>
      <c r="G502" s="30">
        <f t="shared" ca="1" si="61"/>
        <v>6.2000343563673415</v>
      </c>
      <c r="H502" s="30">
        <f t="shared" ca="1" si="62"/>
        <v>492.76597045113317</v>
      </c>
    </row>
    <row r="503" spans="1:8" ht="15.75" customHeight="1">
      <c r="A503" s="27">
        <v>7</v>
      </c>
      <c r="B503" s="27">
        <v>21</v>
      </c>
      <c r="C503" s="30">
        <f t="shared" ca="1" si="59"/>
        <v>20.999424053503457</v>
      </c>
      <c r="D503" s="30">
        <f t="shared" ca="1" si="60"/>
        <v>3.0444950113236779</v>
      </c>
      <c r="E503" s="30">
        <f t="shared" ca="1" si="68"/>
        <v>-1.5519669591391868E-2</v>
      </c>
      <c r="F503" s="30">
        <f t="shared" ca="1" si="69"/>
        <v>0.35465314332151726</v>
      </c>
      <c r="G503" s="30">
        <f t="shared" ca="1" si="61"/>
        <v>4.9270291288131638</v>
      </c>
      <c r="H503" s="30">
        <f t="shared" ca="1" si="62"/>
        <v>137.96901470362499</v>
      </c>
    </row>
    <row r="504" spans="1:8" ht="15.75" customHeight="1">
      <c r="A504" s="27">
        <v>7</v>
      </c>
      <c r="B504" s="27">
        <v>11.7</v>
      </c>
      <c r="C504" s="30">
        <f t="shared" ca="1" si="59"/>
        <v>11.704623955752579</v>
      </c>
      <c r="D504" s="30">
        <f t="shared" ca="1" si="60"/>
        <v>2.4599839736222333</v>
      </c>
      <c r="E504" s="30">
        <f t="shared" ca="1" si="68"/>
        <v>9.4796932245797081E-3</v>
      </c>
      <c r="F504" s="30">
        <f t="shared" ca="1" si="69"/>
        <v>-0.20239359340435784</v>
      </c>
      <c r="G504" s="30">
        <f t="shared" ca="1" si="61"/>
        <v>3.4254299162263648</v>
      </c>
      <c r="H504" s="30">
        <f t="shared" ca="1" si="62"/>
        <v>30.735855854650246</v>
      </c>
    </row>
    <row r="505" spans="1:8" ht="15.75" customHeight="1">
      <c r="A505" s="27">
        <v>7</v>
      </c>
      <c r="B505" s="27">
        <v>13</v>
      </c>
      <c r="C505" s="30">
        <f t="shared" ref="C505:C568" ca="1" si="70">IF(D$7,NORMINV(RAND(),$B505,A$7),B505)</f>
        <v>13.050739363416536</v>
      </c>
      <c r="D505" s="30">
        <f t="shared" ref="D505:D568" ca="1" si="71">LN(C505)</f>
        <v>2.5688447883643013</v>
      </c>
      <c r="E505" s="30">
        <f t="shared" ca="1" si="68"/>
        <v>0.11211080347783331</v>
      </c>
      <c r="F505" s="30">
        <f t="shared" ca="1" si="69"/>
        <v>0.25315602736834253</v>
      </c>
      <c r="G505" s="30">
        <f t="shared" ref="G505:G568" ca="1" si="72">$A$13+$A$14*D505+IF(D$19,E505,0)+IF(D$23,F505,0)</f>
        <v>4.1641824350975769</v>
      </c>
      <c r="H505" s="30">
        <f t="shared" ca="1" si="62"/>
        <v>64.340058760892887</v>
      </c>
    </row>
    <row r="506" spans="1:8" ht="15.75" customHeight="1">
      <c r="A506" s="27">
        <v>7</v>
      </c>
      <c r="B506" s="27">
        <v>18</v>
      </c>
      <c r="C506" s="30">
        <f t="shared" ca="1" si="70"/>
        <v>17.933169424763747</v>
      </c>
      <c r="D506" s="30">
        <f t="shared" ca="1" si="71"/>
        <v>2.8866520385747978</v>
      </c>
      <c r="E506" s="30">
        <f t="shared" ca="1" si="68"/>
        <v>-1.0199001124440171E-2</v>
      </c>
      <c r="F506" s="30">
        <f t="shared" ca="1" si="69"/>
        <v>0.52930020444256343</v>
      </c>
      <c r="G506" s="30">
        <f t="shared" ca="1" si="72"/>
        <v>4.8451764057836835</v>
      </c>
      <c r="H506" s="30">
        <f t="shared" ca="1" si="62"/>
        <v>127.1257057255856</v>
      </c>
    </row>
    <row r="507" spans="1:8" ht="15.75" customHeight="1">
      <c r="A507" s="27">
        <v>7</v>
      </c>
      <c r="B507" s="27">
        <v>26.6</v>
      </c>
      <c r="C507" s="30">
        <f t="shared" ca="1" si="70"/>
        <v>26.648604438468087</v>
      </c>
      <c r="D507" s="30">
        <f t="shared" ca="1" si="71"/>
        <v>3.2827367829543159</v>
      </c>
      <c r="E507" s="30">
        <f t="shared" ca="1" si="68"/>
        <v>3.1642022369250199E-2</v>
      </c>
      <c r="F507" s="30">
        <f t="shared" ca="1" si="69"/>
        <v>-0.36149696334223874</v>
      </c>
      <c r="G507" s="30">
        <f t="shared" ca="1" si="72"/>
        <v>4.6532218703846535</v>
      </c>
      <c r="H507" s="30">
        <f t="shared" ca="1" si="62"/>
        <v>104.92248824780185</v>
      </c>
    </row>
    <row r="508" spans="1:8" ht="15.75" customHeight="1">
      <c r="A508" s="27">
        <v>7</v>
      </c>
      <c r="B508" s="27">
        <v>16.2</v>
      </c>
      <c r="C508" s="30">
        <f t="shared" ca="1" si="70"/>
        <v>16.215269397865693</v>
      </c>
      <c r="D508" s="30">
        <f t="shared" ca="1" si="71"/>
        <v>2.7859533537357115</v>
      </c>
      <c r="E508" s="30">
        <f t="shared" ca="1" si="68"/>
        <v>-5.4377838397303889E-2</v>
      </c>
      <c r="F508" s="30">
        <f t="shared" ca="1" si="69"/>
        <v>-3.407820509240124E-2</v>
      </c>
      <c r="G508" s="30">
        <f t="shared" ca="1" si="72"/>
        <v>4.0705862224858693</v>
      </c>
      <c r="H508" s="30">
        <f t="shared" ca="1" si="62"/>
        <v>58.591300063783649</v>
      </c>
    </row>
    <row r="509" spans="1:8" ht="15.75" customHeight="1">
      <c r="A509" s="27">
        <v>7</v>
      </c>
      <c r="B509" s="27">
        <v>51</v>
      </c>
      <c r="C509" s="30">
        <f t="shared" ca="1" si="70"/>
        <v>50.912992138582517</v>
      </c>
      <c r="D509" s="30">
        <f t="shared" ca="1" si="71"/>
        <v>3.9301181392883819</v>
      </c>
      <c r="E509" s="30">
        <f t="shared" ca="1" si="68"/>
        <v>4.5348111360615041E-2</v>
      </c>
      <c r="F509" s="30">
        <f t="shared" ca="1" si="69"/>
        <v>0.61277481578569937</v>
      </c>
      <c r="G509" s="30">
        <f t="shared" ca="1" si="72"/>
        <v>6.7150370895095248</v>
      </c>
      <c r="H509" s="30">
        <f t="shared" ref="H509:H572" ca="1" si="73">EXP(G509)</f>
        <v>824.71435458115161</v>
      </c>
    </row>
    <row r="510" spans="1:8" ht="15.75" customHeight="1">
      <c r="A510" s="27">
        <v>7</v>
      </c>
      <c r="B510" s="27">
        <v>54</v>
      </c>
      <c r="C510" s="30">
        <f t="shared" ca="1" si="70"/>
        <v>53.978290292121194</v>
      </c>
      <c r="D510" s="30">
        <f t="shared" ca="1" si="71"/>
        <v>3.988581934100508</v>
      </c>
      <c r="E510" s="30">
        <f t="shared" ca="1" si="68"/>
        <v>5.6766383934696525E-2</v>
      </c>
      <c r="F510" s="30">
        <f t="shared" ca="1" si="69"/>
        <v>0.71733401240335404</v>
      </c>
      <c r="G510" s="30">
        <f t="shared" ca="1" si="72"/>
        <v>6.9279907937079273</v>
      </c>
      <c r="H510" s="30">
        <f t="shared" ca="1" si="73"/>
        <v>1020.4416407616732</v>
      </c>
    </row>
    <row r="511" spans="1:8" ht="15.75" customHeight="1">
      <c r="A511" s="27">
        <v>7</v>
      </c>
      <c r="B511" s="27">
        <v>8</v>
      </c>
      <c r="C511" s="30">
        <f t="shared" ca="1" si="70"/>
        <v>7.9810174555738937</v>
      </c>
      <c r="D511" s="30">
        <f t="shared" ca="1" si="71"/>
        <v>2.0770659040326773</v>
      </c>
      <c r="E511" s="30">
        <f t="shared" ca="1" si="68"/>
        <v>0.19014469324211322</v>
      </c>
      <c r="F511" s="30">
        <f t="shared" ca="1" si="69"/>
        <v>0.44535237666370575</v>
      </c>
      <c r="G511" s="30">
        <f t="shared" ca="1" si="72"/>
        <v>3.6186793675609823</v>
      </c>
      <c r="H511" s="30">
        <f t="shared" ca="1" si="73"/>
        <v>37.288291164132126</v>
      </c>
    </row>
    <row r="512" spans="1:8" ht="15.75" customHeight="1">
      <c r="A512" s="27">
        <v>7</v>
      </c>
      <c r="B512" s="27">
        <v>24.6</v>
      </c>
      <c r="C512" s="30">
        <f t="shared" ca="1" si="70"/>
        <v>24.579119979367647</v>
      </c>
      <c r="D512" s="30">
        <f t="shared" ca="1" si="71"/>
        <v>3.2018973011929694</v>
      </c>
      <c r="E512" s="30">
        <f t="shared" ca="1" si="68"/>
        <v>5.2193662222880299E-2</v>
      </c>
      <c r="F512" s="30">
        <f t="shared" ca="1" si="69"/>
        <v>0.64809355890358367</v>
      </c>
      <c r="G512" s="30">
        <f t="shared" ca="1" si="72"/>
        <v>5.5492723505072892</v>
      </c>
      <c r="H512" s="30">
        <f t="shared" ca="1" si="73"/>
        <v>257.05044521247015</v>
      </c>
    </row>
    <row r="513" spans="1:8" ht="15.75" customHeight="1">
      <c r="A513" s="27">
        <v>7</v>
      </c>
      <c r="B513" s="27">
        <v>29</v>
      </c>
      <c r="C513" s="30">
        <f t="shared" ca="1" si="70"/>
        <v>28.951602036091845</v>
      </c>
      <c r="D513" s="30">
        <f t="shared" ca="1" si="71"/>
        <v>3.3656255405221724</v>
      </c>
      <c r="E513" s="30">
        <f t="shared" ca="1" si="68"/>
        <v>8.3683969775120728E-2</v>
      </c>
      <c r="F513" s="30">
        <f t="shared" ca="1" si="69"/>
        <v>0.870106145397186</v>
      </c>
      <c r="G513" s="30">
        <f t="shared" ca="1" si="72"/>
        <v>6.0743578242580547</v>
      </c>
      <c r="H513" s="30">
        <f t="shared" ca="1" si="73"/>
        <v>434.57034235894935</v>
      </c>
    </row>
    <row r="514" spans="1:8" ht="15.75" customHeight="1">
      <c r="A514" s="27">
        <v>7</v>
      </c>
      <c r="B514" s="27">
        <v>62</v>
      </c>
      <c r="C514" s="30">
        <f t="shared" ca="1" si="70"/>
        <v>61.938047940754245</v>
      </c>
      <c r="D514" s="30">
        <f t="shared" ca="1" si="71"/>
        <v>4.126134658723192</v>
      </c>
      <c r="E514" s="30">
        <f t="shared" ca="1" si="68"/>
        <v>3.6756221123801312E-3</v>
      </c>
      <c r="F514" s="30">
        <f t="shared" ca="1" si="69"/>
        <v>-0.41626247459780952</v>
      </c>
      <c r="G514" s="30">
        <f t="shared" ca="1" si="72"/>
        <v>5.9694677513250776</v>
      </c>
      <c r="H514" s="30">
        <f t="shared" ca="1" si="73"/>
        <v>391.29734782012662</v>
      </c>
    </row>
    <row r="515" spans="1:8" ht="15.75" customHeight="1">
      <c r="A515" s="27">
        <v>7</v>
      </c>
      <c r="B515" s="27">
        <v>14.1</v>
      </c>
      <c r="C515" s="30">
        <f t="shared" ca="1" si="70"/>
        <v>14.098095790382487</v>
      </c>
      <c r="D515" s="30">
        <f t="shared" ca="1" si="71"/>
        <v>2.646039737936523</v>
      </c>
      <c r="E515" s="30">
        <f t="shared" ca="1" si="68"/>
        <v>8.2869090433778034E-2</v>
      </c>
      <c r="F515" s="30">
        <f t="shared" ca="1" si="69"/>
        <v>-0.29692447855205029</v>
      </c>
      <c r="G515" s="30">
        <f t="shared" ca="1" si="72"/>
        <v>3.7129065667865566</v>
      </c>
      <c r="H515" s="30">
        <f t="shared" ca="1" si="73"/>
        <v>40.972723580606335</v>
      </c>
    </row>
    <row r="516" spans="1:8" ht="15.75" customHeight="1">
      <c r="A516" s="27">
        <v>7</v>
      </c>
      <c r="B516" s="27">
        <v>10.9</v>
      </c>
      <c r="C516" s="30">
        <f t="shared" ca="1" si="70"/>
        <v>10.740724104027427</v>
      </c>
      <c r="D516" s="30">
        <f t="shared" ca="1" si="71"/>
        <v>2.3740425080396137</v>
      </c>
      <c r="E516" s="30">
        <f t="shared" ca="1" si="68"/>
        <v>-0.1128710486879245</v>
      </c>
      <c r="F516" s="30">
        <f t="shared" ca="1" si="69"/>
        <v>0.19425946561137195</v>
      </c>
      <c r="G516" s="30">
        <f t="shared" ca="1" si="72"/>
        <v>3.5571776867090761</v>
      </c>
      <c r="H516" s="30">
        <f t="shared" ca="1" si="73"/>
        <v>35.06409550017986</v>
      </c>
    </row>
    <row r="517" spans="1:8" ht="15.75" customHeight="1">
      <c r="A517" s="27">
        <v>7</v>
      </c>
      <c r="B517" s="27">
        <v>24.6</v>
      </c>
      <c r="C517" s="30">
        <f t="shared" ca="1" si="70"/>
        <v>24.547364857654692</v>
      </c>
      <c r="D517" s="30">
        <f t="shared" ca="1" si="71"/>
        <v>3.2006045107056789</v>
      </c>
      <c r="E517" s="30">
        <f t="shared" ca="1" si="68"/>
        <v>-3.7549317961848276E-4</v>
      </c>
      <c r="F517" s="30">
        <f t="shared" ca="1" si="69"/>
        <v>0.54553896152358894</v>
      </c>
      <c r="G517" s="30">
        <f t="shared" ca="1" si="72"/>
        <v>5.3920041944319088</v>
      </c>
      <c r="H517" s="30">
        <f t="shared" ca="1" si="73"/>
        <v>219.64315230056536</v>
      </c>
    </row>
    <row r="518" spans="1:8" ht="15.75" customHeight="1">
      <c r="A518" s="27">
        <v>7</v>
      </c>
      <c r="B518" s="27">
        <v>21.2</v>
      </c>
      <c r="C518" s="30">
        <f t="shared" ca="1" si="70"/>
        <v>21.159020134835551</v>
      </c>
      <c r="D518" s="30">
        <f t="shared" ca="1" si="71"/>
        <v>3.0520662984904452</v>
      </c>
      <c r="E518" s="30">
        <f t="shared" ca="1" si="68"/>
        <v>-2.0429694527548406E-2</v>
      </c>
      <c r="F518" s="30">
        <f t="shared" ca="1" si="69"/>
        <v>-0.29538292448196113</v>
      </c>
      <c r="G518" s="30">
        <f t="shared" ca="1" si="72"/>
        <v>4.2846418329485312</v>
      </c>
      <c r="H518" s="30">
        <f t="shared" ca="1" si="73"/>
        <v>72.576547535970093</v>
      </c>
    </row>
    <row r="519" spans="1:8" ht="15.75" customHeight="1">
      <c r="A519" s="27">
        <v>7</v>
      </c>
      <c r="B519" s="27">
        <v>10.6</v>
      </c>
      <c r="C519" s="30">
        <f t="shared" ca="1" si="70"/>
        <v>10.610199128255061</v>
      </c>
      <c r="D519" s="30">
        <f t="shared" ca="1" si="71"/>
        <v>2.361815720428575</v>
      </c>
      <c r="E519" s="30">
        <f t="shared" ca="1" si="68"/>
        <v>3.1837045031410591E-2</v>
      </c>
      <c r="F519" s="30">
        <f t="shared" ca="1" si="69"/>
        <v>0.31776192703042666</v>
      </c>
      <c r="G519" s="30">
        <f t="shared" ca="1" si="72"/>
        <v>3.8051071801655318</v>
      </c>
      <c r="H519" s="30">
        <f t="shared" ca="1" si="73"/>
        <v>44.930065466807697</v>
      </c>
    </row>
    <row r="520" spans="1:8" ht="15.75" customHeight="1">
      <c r="A520" s="27">
        <v>7</v>
      </c>
      <c r="B520" s="27">
        <v>24.5</v>
      </c>
      <c r="C520" s="30">
        <f t="shared" ca="1" si="70"/>
        <v>24.473847528364605</v>
      </c>
      <c r="D520" s="30">
        <f t="shared" ca="1" si="71"/>
        <v>3.1976050996006449</v>
      </c>
      <c r="E520" s="30">
        <f t="shared" ca="1" si="68"/>
        <v>7.8573667274286385E-2</v>
      </c>
      <c r="F520" s="30">
        <f t="shared" ca="1" si="69"/>
        <v>-0.37939013397686655</v>
      </c>
      <c r="G520" s="30">
        <f t="shared" ca="1" si="72"/>
        <v>4.5410490162089934</v>
      </c>
      <c r="H520" s="30">
        <f t="shared" ca="1" si="73"/>
        <v>93.789134855781427</v>
      </c>
    </row>
    <row r="521" spans="1:8" ht="15.75" customHeight="1">
      <c r="A521" s="27">
        <v>7</v>
      </c>
      <c r="B521" s="27">
        <v>31.7</v>
      </c>
      <c r="C521" s="30">
        <f t="shared" ca="1" si="70"/>
        <v>31.684731626137481</v>
      </c>
      <c r="D521" s="30">
        <f t="shared" ca="1" si="71"/>
        <v>3.4558349126792489</v>
      </c>
      <c r="E521" s="30">
        <f t="shared" ca="1" si="68"/>
        <v>-4.5233336919965873E-2</v>
      </c>
      <c r="F521" s="30">
        <f t="shared" ca="1" si="69"/>
        <v>0.24371995482789766</v>
      </c>
      <c r="G521" s="30">
        <f t="shared" ca="1" si="72"/>
        <v>5.4686882209655092</v>
      </c>
      <c r="H521" s="30">
        <f t="shared" ca="1" si="73"/>
        <v>237.14890167597434</v>
      </c>
    </row>
    <row r="522" spans="1:8" ht="15.75" customHeight="1">
      <c r="A522" s="27">
        <v>7</v>
      </c>
      <c r="B522" s="27">
        <v>14</v>
      </c>
      <c r="C522" s="30">
        <f t="shared" ca="1" si="70"/>
        <v>13.936848603950683</v>
      </c>
      <c r="D522" s="30">
        <f t="shared" ca="1" si="71"/>
        <v>2.6345363111918592</v>
      </c>
      <c r="E522" s="30">
        <f t="shared" ca="1" si="68"/>
        <v>-2.0827021474047816E-2</v>
      </c>
      <c r="F522" s="30">
        <f t="shared" ca="1" si="69"/>
        <v>0.75029976408457821</v>
      </c>
      <c r="G522" s="30">
        <f t="shared" ca="1" si="72"/>
        <v>4.6373535034369144</v>
      </c>
      <c r="H522" s="30">
        <f t="shared" ca="1" si="73"/>
        <v>103.27068011301398</v>
      </c>
    </row>
    <row r="523" spans="1:8" ht="15.75" customHeight="1">
      <c r="A523" s="27"/>
      <c r="B523" s="29" t="s">
        <v>36</v>
      </c>
      <c r="C523" s="30"/>
      <c r="D523" s="30"/>
      <c r="E523" s="30"/>
      <c r="F523" s="30"/>
      <c r="G523" s="30"/>
      <c r="H523" s="39">
        <f t="shared" ref="H523" ca="1" si="74">SUM(H465:H522)</f>
        <v>8277.8816512458852</v>
      </c>
    </row>
    <row r="524" spans="1:8" ht="15.75" customHeight="1">
      <c r="A524" s="27">
        <v>8</v>
      </c>
      <c r="B524" s="27">
        <v>14</v>
      </c>
      <c r="C524" s="30">
        <f t="shared" ca="1" si="70"/>
        <v>13.947714410754509</v>
      </c>
      <c r="D524" s="30">
        <f t="shared" ca="1" si="71"/>
        <v>2.6353156533209119</v>
      </c>
      <c r="E524" s="30">
        <f t="shared" ref="E524:E555" ca="1" si="75">NORMINV(RAND(),0,SQRT($A$15*(1/A$16+((D524-$A$17)^2/($A$18)))))</f>
        <v>-9.642633739378928E-2</v>
      </c>
      <c r="F524" s="30">
        <f t="shared" ref="F524:F555" ca="1" si="76">NORMINV(RAND(),0,SQRT($A$15*(1+1/A$16+((D524-$A$17)^2/($A$18)))))</f>
        <v>0.12335173260079893</v>
      </c>
      <c r="G524" s="30">
        <f t="shared" ca="1" si="72"/>
        <v>3.9360988819965392</v>
      </c>
      <c r="H524" s="30">
        <f t="shared" ca="1" si="73"/>
        <v>51.218402023680277</v>
      </c>
    </row>
    <row r="525" spans="1:8" ht="15.75" customHeight="1">
      <c r="A525" s="27">
        <v>8</v>
      </c>
      <c r="B525" s="27">
        <v>29.2</v>
      </c>
      <c r="C525" s="30">
        <f t="shared" ca="1" si="70"/>
        <v>29.211260059408808</v>
      </c>
      <c r="D525" s="30">
        <f t="shared" ca="1" si="71"/>
        <v>3.3745542534154458</v>
      </c>
      <c r="E525" s="30">
        <f t="shared" ca="1" si="75"/>
        <v>-3.509309381942282E-2</v>
      </c>
      <c r="F525" s="30">
        <f t="shared" ca="1" si="76"/>
        <v>0.16788882047469911</v>
      </c>
      <c r="G525" s="30">
        <f t="shared" ca="1" si="72"/>
        <v>5.2681738489656134</v>
      </c>
      <c r="H525" s="30">
        <f t="shared" ca="1" si="73"/>
        <v>194.06125350909178</v>
      </c>
    </row>
    <row r="526" spans="1:8" ht="15.75" customHeight="1">
      <c r="A526" s="27">
        <v>8</v>
      </c>
      <c r="B526" s="27">
        <v>22.3</v>
      </c>
      <c r="C526" s="30">
        <f t="shared" ca="1" si="70"/>
        <v>22.261333341514543</v>
      </c>
      <c r="D526" s="30">
        <f t="shared" ca="1" si="71"/>
        <v>3.1028512425941881</v>
      </c>
      <c r="E526" s="30">
        <f t="shared" ca="1" si="75"/>
        <v>-7.8964824309348605E-2</v>
      </c>
      <c r="F526" s="30">
        <f t="shared" ca="1" si="76"/>
        <v>0.46858194431930444</v>
      </c>
      <c r="G526" s="30">
        <f t="shared" ca="1" si="72"/>
        <v>5.07431059015064</v>
      </c>
      <c r="H526" s="30">
        <f t="shared" ca="1" si="73"/>
        <v>159.86194358214431</v>
      </c>
    </row>
    <row r="527" spans="1:8" ht="15.75" customHeight="1">
      <c r="A527" s="27">
        <v>8</v>
      </c>
      <c r="B527" s="27">
        <v>43.2</v>
      </c>
      <c r="C527" s="30">
        <f t="shared" ca="1" si="70"/>
        <v>43.27675803283617</v>
      </c>
      <c r="D527" s="30">
        <f t="shared" ca="1" si="71"/>
        <v>3.7676157249127034</v>
      </c>
      <c r="E527" s="30">
        <f t="shared" ca="1" si="75"/>
        <v>-3.4366697441603269E-2</v>
      </c>
      <c r="F527" s="30">
        <f t="shared" ca="1" si="76"/>
        <v>-0.45220120068636405</v>
      </c>
      <c r="G527" s="30">
        <f t="shared" ca="1" si="72"/>
        <v>5.3007970094137304</v>
      </c>
      <c r="H527" s="30">
        <f t="shared" ca="1" si="73"/>
        <v>200.49654394454154</v>
      </c>
    </row>
    <row r="528" spans="1:8" ht="15.75" customHeight="1">
      <c r="A528" s="27">
        <v>8</v>
      </c>
      <c r="B528" s="27">
        <v>9.5</v>
      </c>
      <c r="C528" s="30">
        <f t="shared" ca="1" si="70"/>
        <v>9.5610513141559288</v>
      </c>
      <c r="D528" s="30">
        <f t="shared" ca="1" si="71"/>
        <v>2.2576976911170341</v>
      </c>
      <c r="E528" s="30">
        <f t="shared" ca="1" si="75"/>
        <v>0.13706063539756935</v>
      </c>
      <c r="F528" s="30">
        <f t="shared" ca="1" si="76"/>
        <v>0.39761003127534145</v>
      </c>
      <c r="G528" s="30">
        <f t="shared" ca="1" si="72"/>
        <v>3.8174741348363801</v>
      </c>
      <c r="H528" s="30">
        <f t="shared" ca="1" si="73"/>
        <v>45.48916359463513</v>
      </c>
    </row>
    <row r="529" spans="1:8" ht="15.75" customHeight="1">
      <c r="A529" s="27">
        <v>8</v>
      </c>
      <c r="B529" s="27">
        <v>21.5</v>
      </c>
      <c r="C529" s="30">
        <f t="shared" ca="1" si="70"/>
        <v>21.417669015439262</v>
      </c>
      <c r="D529" s="30">
        <f t="shared" ca="1" si="71"/>
        <v>3.0642162362893468</v>
      </c>
      <c r="E529" s="30">
        <f t="shared" ca="1" si="75"/>
        <v>-2.4824492819808086E-2</v>
      </c>
      <c r="F529" s="30">
        <f t="shared" ca="1" si="76"/>
        <v>0.99194582345690141</v>
      </c>
      <c r="G529" s="30">
        <f t="shared" ca="1" si="72"/>
        <v>5.5877293704196846</v>
      </c>
      <c r="H529" s="30">
        <f t="shared" ca="1" si="73"/>
        <v>267.12838096385315</v>
      </c>
    </row>
    <row r="530" spans="1:8" ht="15.75" customHeight="1">
      <c r="A530" s="27">
        <v>8</v>
      </c>
      <c r="B530" s="27">
        <v>25.2</v>
      </c>
      <c r="C530" s="30">
        <f t="shared" ca="1" si="70"/>
        <v>25.300423895825872</v>
      </c>
      <c r="D530" s="30">
        <f t="shared" ca="1" si="71"/>
        <v>3.2308211503688411</v>
      </c>
      <c r="E530" s="30">
        <f t="shared" ca="1" si="75"/>
        <v>6.1279997273342504E-2</v>
      </c>
      <c r="F530" s="30">
        <f t="shared" ca="1" si="76"/>
        <v>-1.0664172193561143</v>
      </c>
      <c r="G530" s="30">
        <f t="shared" ca="1" si="72"/>
        <v>3.8918250528800407</v>
      </c>
      <c r="H530" s="30">
        <f t="shared" ca="1" si="73"/>
        <v>49.000232984255184</v>
      </c>
    </row>
    <row r="531" spans="1:8" ht="15.75" customHeight="1">
      <c r="A531" s="27">
        <v>8</v>
      </c>
      <c r="B531" s="27">
        <v>12.5</v>
      </c>
      <c r="C531" s="30">
        <f t="shared" ca="1" si="70"/>
        <v>12.47575461959908</v>
      </c>
      <c r="D531" s="30">
        <f t="shared" ca="1" si="71"/>
        <v>2.5237871303571273</v>
      </c>
      <c r="E531" s="30">
        <f t="shared" ca="1" si="75"/>
        <v>0.21235352233952304</v>
      </c>
      <c r="F531" s="30">
        <f t="shared" ca="1" si="76"/>
        <v>0.64394996067413013</v>
      </c>
      <c r="G531" s="30">
        <f t="shared" ca="1" si="72"/>
        <v>4.5804801476222341</v>
      </c>
      <c r="H531" s="30">
        <f t="shared" ca="1" si="73"/>
        <v>97.561226753934392</v>
      </c>
    </row>
    <row r="532" spans="1:8" ht="15.75" customHeight="1">
      <c r="A532" s="27">
        <v>8</v>
      </c>
      <c r="B532" s="27">
        <v>8.5</v>
      </c>
      <c r="C532" s="30">
        <f t="shared" ca="1" si="70"/>
        <v>8.4929991899036601</v>
      </c>
      <c r="D532" s="30">
        <f t="shared" ca="1" si="71"/>
        <v>2.1392421994138644</v>
      </c>
      <c r="E532" s="30">
        <f t="shared" ca="1" si="75"/>
        <v>4.4939526422055939E-2</v>
      </c>
      <c r="F532" s="30">
        <f t="shared" ca="1" si="76"/>
        <v>0.35990303347984071</v>
      </c>
      <c r="G532" s="30">
        <f t="shared" ca="1" si="72"/>
        <v>3.4911591657576504</v>
      </c>
      <c r="H532" s="30">
        <f t="shared" ca="1" si="73"/>
        <v>32.823974089327763</v>
      </c>
    </row>
    <row r="533" spans="1:8" ht="15.75" customHeight="1">
      <c r="A533" s="27">
        <v>8</v>
      </c>
      <c r="B533" s="27">
        <v>21</v>
      </c>
      <c r="C533" s="30">
        <f t="shared" ca="1" si="70"/>
        <v>21.025677078935757</v>
      </c>
      <c r="D533" s="30">
        <f t="shared" ca="1" si="71"/>
        <v>3.0457444088570536</v>
      </c>
      <c r="E533" s="30">
        <f t="shared" ca="1" si="75"/>
        <v>5.9896577800433948E-2</v>
      </c>
      <c r="F533" s="30">
        <f t="shared" ca="1" si="76"/>
        <v>-0.73285223967176027</v>
      </c>
      <c r="G533" s="30">
        <f t="shared" ca="1" si="72"/>
        <v>3.9170124188762232</v>
      </c>
      <c r="H533" s="30">
        <f t="shared" ca="1" si="73"/>
        <v>50.250094064924205</v>
      </c>
    </row>
    <row r="534" spans="1:8" ht="15.75" customHeight="1">
      <c r="A534" s="27">
        <v>8</v>
      </c>
      <c r="B534" s="27">
        <v>27</v>
      </c>
      <c r="C534" s="30">
        <f t="shared" ca="1" si="70"/>
        <v>26.962238246241764</v>
      </c>
      <c r="D534" s="30">
        <f t="shared" ca="1" si="71"/>
        <v>3.2944373036010863</v>
      </c>
      <c r="E534" s="30">
        <f t="shared" ca="1" si="75"/>
        <v>4.0303559760944151E-2</v>
      </c>
      <c r="F534" s="30">
        <f t="shared" ca="1" si="76"/>
        <v>-0.39849970551441571</v>
      </c>
      <c r="G534" s="30">
        <f t="shared" ca="1" si="72"/>
        <v>4.6442887872217939</v>
      </c>
      <c r="H534" s="30">
        <f t="shared" ca="1" si="73"/>
        <v>103.98938090254126</v>
      </c>
    </row>
    <row r="535" spans="1:8" ht="15.75" customHeight="1">
      <c r="A535" s="27">
        <v>8</v>
      </c>
      <c r="B535" s="27">
        <v>11.8</v>
      </c>
      <c r="C535" s="30">
        <f t="shared" ca="1" si="70"/>
        <v>11.822570720570228</v>
      </c>
      <c r="D535" s="30">
        <f t="shared" ca="1" si="71"/>
        <v>2.4700104773805722</v>
      </c>
      <c r="E535" s="30">
        <f t="shared" ca="1" si="75"/>
        <v>8.3331787684699288E-2</v>
      </c>
      <c r="F535" s="30">
        <f t="shared" ca="1" si="76"/>
        <v>-0.44797363903134857</v>
      </c>
      <c r="G535" s="30">
        <f t="shared" ca="1" si="72"/>
        <v>3.2703333279036007</v>
      </c>
      <c r="H535" s="30">
        <f t="shared" ca="1" si="73"/>
        <v>26.320111108705984</v>
      </c>
    </row>
    <row r="536" spans="1:8" ht="15.75" customHeight="1">
      <c r="A536" s="27">
        <v>8</v>
      </c>
      <c r="B536" s="27">
        <v>23.3</v>
      </c>
      <c r="C536" s="30">
        <f t="shared" ca="1" si="70"/>
        <v>23.358818904105011</v>
      </c>
      <c r="D536" s="30">
        <f t="shared" ca="1" si="71"/>
        <v>3.1509745960698523</v>
      </c>
      <c r="E536" s="30">
        <f t="shared" ca="1" si="75"/>
        <v>8.3757672043809836E-2</v>
      </c>
      <c r="F536" s="30">
        <f t="shared" ca="1" si="76"/>
        <v>0.71310643033869392</v>
      </c>
      <c r="G536" s="30">
        <f t="shared" ca="1" si="72"/>
        <v>5.5613817038674114</v>
      </c>
      <c r="H536" s="30">
        <f t="shared" ca="1" si="73"/>
        <v>260.18208266962006</v>
      </c>
    </row>
    <row r="537" spans="1:8" ht="15.75" customHeight="1">
      <c r="A537" s="27">
        <v>8</v>
      </c>
      <c r="B537" s="27">
        <v>10.4</v>
      </c>
      <c r="C537" s="30">
        <f t="shared" ca="1" si="70"/>
        <v>10.355522130902116</v>
      </c>
      <c r="D537" s="30">
        <f t="shared" ca="1" si="71"/>
        <v>2.3375199166475316</v>
      </c>
      <c r="E537" s="30">
        <f t="shared" ca="1" si="75"/>
        <v>-0.1360640688160058</v>
      </c>
      <c r="F537" s="30">
        <f t="shared" ca="1" si="76"/>
        <v>-3.0787988205082412E-2</v>
      </c>
      <c r="G537" s="30">
        <f t="shared" ca="1" si="72"/>
        <v>3.2483557295188383</v>
      </c>
      <c r="H537" s="30">
        <f t="shared" ca="1" si="73"/>
        <v>25.747968467176726</v>
      </c>
    </row>
    <row r="538" spans="1:8" ht="15.75" customHeight="1">
      <c r="A538" s="27">
        <v>8</v>
      </c>
      <c r="B538" s="27">
        <v>22.1</v>
      </c>
      <c r="C538" s="30">
        <f t="shared" ca="1" si="70"/>
        <v>22.083886949490264</v>
      </c>
      <c r="D538" s="30">
        <f t="shared" ca="1" si="71"/>
        <v>3.0948482452948691</v>
      </c>
      <c r="E538" s="30">
        <f t="shared" ca="1" si="75"/>
        <v>-3.9967566732146464E-2</v>
      </c>
      <c r="F538" s="30">
        <f t="shared" ca="1" si="76"/>
        <v>0.33659502045227696</v>
      </c>
      <c r="G538" s="30">
        <f t="shared" ca="1" si="72"/>
        <v>4.968046032120542</v>
      </c>
      <c r="H538" s="30">
        <f t="shared" ca="1" si="73"/>
        <v>143.74573822686895</v>
      </c>
    </row>
    <row r="539" spans="1:8" ht="15.75" customHeight="1">
      <c r="A539" s="27">
        <v>8</v>
      </c>
      <c r="B539" s="27">
        <v>20.7</v>
      </c>
      <c r="C539" s="30">
        <f t="shared" ca="1" si="70"/>
        <v>20.709876938478761</v>
      </c>
      <c r="D539" s="30">
        <f t="shared" ca="1" si="71"/>
        <v>3.0306107332594068</v>
      </c>
      <c r="E539" s="30">
        <f t="shared" ca="1" si="75"/>
        <v>-0.1178628881020744</v>
      </c>
      <c r="F539" s="30">
        <f t="shared" ca="1" si="76"/>
        <v>0.97372836651119676</v>
      </c>
      <c r="G539" s="30">
        <f t="shared" ca="1" si="72"/>
        <v>5.4207307260958313</v>
      </c>
      <c r="H539" s="30">
        <f t="shared" ca="1" si="73"/>
        <v>226.04423859131953</v>
      </c>
    </row>
    <row r="540" spans="1:8" ht="15.75" customHeight="1">
      <c r="A540" s="27">
        <v>8</v>
      </c>
      <c r="B540" s="27">
        <v>28.4</v>
      </c>
      <c r="C540" s="30">
        <f t="shared" ca="1" si="70"/>
        <v>28.375056001904376</v>
      </c>
      <c r="D540" s="30">
        <f t="shared" ca="1" si="71"/>
        <v>3.3455104494350159</v>
      </c>
      <c r="E540" s="30">
        <f t="shared" ca="1" si="75"/>
        <v>7.6442968229171612E-2</v>
      </c>
      <c r="F540" s="30">
        <f t="shared" ca="1" si="76"/>
        <v>-0.34135487165504985</v>
      </c>
      <c r="G540" s="30">
        <f t="shared" ca="1" si="72"/>
        <v>4.82229009946996</v>
      </c>
      <c r="H540" s="30">
        <f t="shared" ca="1" si="73"/>
        <v>124.24930848770713</v>
      </c>
    </row>
    <row r="541" spans="1:8" ht="15.75" customHeight="1">
      <c r="A541" s="27">
        <v>8</v>
      </c>
      <c r="B541" s="27">
        <v>20.2</v>
      </c>
      <c r="C541" s="30">
        <f t="shared" ca="1" si="70"/>
        <v>20.25491030731331</v>
      </c>
      <c r="D541" s="30">
        <f t="shared" ca="1" si="71"/>
        <v>3.0083972484697474</v>
      </c>
      <c r="E541" s="30">
        <f t="shared" ca="1" si="75"/>
        <v>1.6800442752168611E-2</v>
      </c>
      <c r="F541" s="30">
        <f t="shared" ca="1" si="76"/>
        <v>-0.45663045122648382</v>
      </c>
      <c r="G541" s="30">
        <f t="shared" ca="1" si="72"/>
        <v>4.088188843452393</v>
      </c>
      <c r="H541" s="30">
        <f t="shared" ca="1" si="73"/>
        <v>59.631791331031216</v>
      </c>
    </row>
    <row r="542" spans="1:8" ht="15.75" customHeight="1">
      <c r="A542" s="27">
        <v>8</v>
      </c>
      <c r="B542" s="27">
        <v>25.7</v>
      </c>
      <c r="C542" s="30">
        <f t="shared" ca="1" si="70"/>
        <v>25.707519168200445</v>
      </c>
      <c r="D542" s="30">
        <f t="shared" ca="1" si="71"/>
        <v>3.2467835237477107</v>
      </c>
      <c r="E542" s="30">
        <f t="shared" ca="1" si="75"/>
        <v>-2.4553196377492734E-2</v>
      </c>
      <c r="F542" s="30">
        <f t="shared" ca="1" si="76"/>
        <v>-1.0085523444916169</v>
      </c>
      <c r="G542" s="30">
        <f t="shared" ca="1" si="72"/>
        <v>3.8903341613121678</v>
      </c>
      <c r="H542" s="30">
        <f t="shared" ca="1" si="73"/>
        <v>48.927233380843447</v>
      </c>
    </row>
    <row r="543" spans="1:8" ht="15.75" customHeight="1">
      <c r="A543" s="27">
        <v>8</v>
      </c>
      <c r="B543" s="27">
        <v>37.1</v>
      </c>
      <c r="C543" s="30">
        <f t="shared" ca="1" si="70"/>
        <v>37.099389031843515</v>
      </c>
      <c r="D543" s="30">
        <f t="shared" ca="1" si="71"/>
        <v>3.6136005013334085</v>
      </c>
      <c r="E543" s="30">
        <f t="shared" ca="1" si="75"/>
        <v>5.0248970910233871E-2</v>
      </c>
      <c r="F543" s="30">
        <f t="shared" ca="1" si="76"/>
        <v>0.14482372315334435</v>
      </c>
      <c r="G543" s="30">
        <f t="shared" ca="1" si="72"/>
        <v>5.726966389645356</v>
      </c>
      <c r="H543" s="30">
        <f t="shared" ca="1" si="73"/>
        <v>307.03642527259672</v>
      </c>
    </row>
    <row r="544" spans="1:8" ht="15.75" customHeight="1">
      <c r="A544" s="27">
        <v>8</v>
      </c>
      <c r="B544" s="27">
        <v>13.4</v>
      </c>
      <c r="C544" s="30">
        <f t="shared" ca="1" si="70"/>
        <v>13.497608832246272</v>
      </c>
      <c r="D544" s="30">
        <f t="shared" ca="1" si="71"/>
        <v>2.6025125462188443</v>
      </c>
      <c r="E544" s="30">
        <f t="shared" ca="1" si="75"/>
        <v>-4.5401114004692877E-2</v>
      </c>
      <c r="F544" s="30">
        <f t="shared" ca="1" si="76"/>
        <v>-1.1773174824788173</v>
      </c>
      <c r="G544" s="30">
        <f t="shared" ca="1" si="72"/>
        <v>2.632043064431536</v>
      </c>
      <c r="H544" s="30">
        <f t="shared" ca="1" si="73"/>
        <v>13.902143883014144</v>
      </c>
    </row>
    <row r="545" spans="1:8" ht="15.75" customHeight="1">
      <c r="A545" s="27">
        <v>8</v>
      </c>
      <c r="B545" s="27">
        <v>14.4</v>
      </c>
      <c r="C545" s="30">
        <f t="shared" ca="1" si="70"/>
        <v>14.342862159341836</v>
      </c>
      <c r="D545" s="30">
        <f t="shared" ca="1" si="71"/>
        <v>2.6632524079571631</v>
      </c>
      <c r="E545" s="30">
        <f t="shared" ca="1" si="75"/>
        <v>3.3691409463697558E-2</v>
      </c>
      <c r="F545" s="30">
        <f t="shared" ca="1" si="76"/>
        <v>0.56834397151148541</v>
      </c>
      <c r="G545" s="30">
        <f t="shared" ca="1" si="72"/>
        <v>4.557548680150048</v>
      </c>
      <c r="H545" s="30">
        <f t="shared" ca="1" si="73"/>
        <v>95.349461093203089</v>
      </c>
    </row>
    <row r="546" spans="1:8" ht="15.75" customHeight="1">
      <c r="A546" s="27">
        <v>8</v>
      </c>
      <c r="B546" s="27">
        <v>8.3000000000000007</v>
      </c>
      <c r="C546" s="30">
        <f t="shared" ca="1" si="70"/>
        <v>8.2413697930041181</v>
      </c>
      <c r="D546" s="30">
        <f t="shared" ca="1" si="71"/>
        <v>2.1091665671206017</v>
      </c>
      <c r="E546" s="30">
        <f t="shared" ca="1" si="75"/>
        <v>0.14360237125658459</v>
      </c>
      <c r="F546" s="30">
        <f t="shared" ca="1" si="76"/>
        <v>0.45954452017751757</v>
      </c>
      <c r="G546" s="30">
        <f t="shared" ca="1" si="72"/>
        <v>3.6395758429797294</v>
      </c>
      <c r="H546" s="30">
        <f t="shared" ca="1" si="73"/>
        <v>38.075683231488036</v>
      </c>
    </row>
    <row r="547" spans="1:8" ht="15.75" customHeight="1">
      <c r="A547" s="27">
        <v>8</v>
      </c>
      <c r="B547" s="27">
        <v>8.3000000000000007</v>
      </c>
      <c r="C547" s="30">
        <f t="shared" ca="1" si="70"/>
        <v>8.1849276191841671</v>
      </c>
      <c r="D547" s="30">
        <f t="shared" ca="1" si="71"/>
        <v>2.1022943676788257</v>
      </c>
      <c r="E547" s="30">
        <f t="shared" ca="1" si="75"/>
        <v>3.427421274757389E-2</v>
      </c>
      <c r="F547" s="30">
        <f t="shared" ca="1" si="76"/>
        <v>0.5641298571001987</v>
      </c>
      <c r="G547" s="30">
        <f t="shared" ca="1" si="72"/>
        <v>3.6234338292913479</v>
      </c>
      <c r="H547" s="30">
        <f t="shared" ca="1" si="73"/>
        <v>37.465999035343458</v>
      </c>
    </row>
    <row r="548" spans="1:8" ht="15.75" customHeight="1">
      <c r="A548" s="27">
        <v>8</v>
      </c>
      <c r="B548" s="27">
        <v>8</v>
      </c>
      <c r="C548" s="30">
        <f t="shared" ca="1" si="70"/>
        <v>8.0757672210960756</v>
      </c>
      <c r="D548" s="30">
        <f t="shared" ca="1" si="71"/>
        <v>2.0888678764958182</v>
      </c>
      <c r="E548" s="30">
        <f t="shared" ca="1" si="75"/>
        <v>-7.5573180085526825E-2</v>
      </c>
      <c r="F548" s="30">
        <f t="shared" ca="1" si="76"/>
        <v>-0.54948252140471976</v>
      </c>
      <c r="G548" s="30">
        <f t="shared" ca="1" si="72"/>
        <v>2.3777029999684269</v>
      </c>
      <c r="H548" s="30">
        <f t="shared" ca="1" si="73"/>
        <v>10.780112484362926</v>
      </c>
    </row>
    <row r="549" spans="1:8" ht="15.75" customHeight="1">
      <c r="A549" s="27">
        <v>8</v>
      </c>
      <c r="B549" s="27">
        <v>40</v>
      </c>
      <c r="C549" s="30">
        <f t="shared" ca="1" si="70"/>
        <v>40.041463085482548</v>
      </c>
      <c r="D549" s="30">
        <f t="shared" ca="1" si="71"/>
        <v>3.6899154943758958</v>
      </c>
      <c r="E549" s="30">
        <f t="shared" ca="1" si="75"/>
        <v>5.5210025722516889E-2</v>
      </c>
      <c r="F549" s="30">
        <f t="shared" ca="1" si="76"/>
        <v>-0.61033741492388227</v>
      </c>
      <c r="G549" s="30">
        <f t="shared" ca="1" si="72"/>
        <v>5.1033530379397085</v>
      </c>
      <c r="H549" s="30">
        <f t="shared" ca="1" si="73"/>
        <v>164.57280204738009</v>
      </c>
    </row>
    <row r="550" spans="1:8" ht="15.75" customHeight="1">
      <c r="A550" s="27">
        <v>8</v>
      </c>
      <c r="B550" s="27">
        <v>13.3</v>
      </c>
      <c r="C550" s="30">
        <f t="shared" ca="1" si="70"/>
        <v>13.201997956884119</v>
      </c>
      <c r="D550" s="30">
        <f t="shared" ca="1" si="71"/>
        <v>2.5803681785085093</v>
      </c>
      <c r="E550" s="30">
        <f t="shared" ca="1" si="75"/>
        <v>4.1969169941753329E-2</v>
      </c>
      <c r="F550" s="30">
        <f t="shared" ca="1" si="76"/>
        <v>-0.23595875144684694</v>
      </c>
      <c r="G550" s="30">
        <f t="shared" ca="1" si="72"/>
        <v>3.6240403309141116</v>
      </c>
      <c r="H550" s="30">
        <f t="shared" ca="1" si="73"/>
        <v>37.488729116775737</v>
      </c>
    </row>
    <row r="551" spans="1:8" ht="15.75" customHeight="1">
      <c r="A551" s="27">
        <v>8</v>
      </c>
      <c r="B551" s="27">
        <v>27</v>
      </c>
      <c r="C551" s="30">
        <f t="shared" ca="1" si="70"/>
        <v>26.982782050917656</v>
      </c>
      <c r="D551" s="30">
        <f t="shared" ca="1" si="71"/>
        <v>3.2951989607681753</v>
      </c>
      <c r="E551" s="30">
        <f t="shared" ca="1" si="75"/>
        <v>7.1771614038251941E-2</v>
      </c>
      <c r="F551" s="30">
        <f t="shared" ca="1" si="76"/>
        <v>0.65625497423259693</v>
      </c>
      <c r="G551" s="30">
        <f t="shared" ca="1" si="72"/>
        <v>5.7317749124554531</v>
      </c>
      <c r="H551" s="30">
        <f t="shared" ca="1" si="73"/>
        <v>308.5163722548649</v>
      </c>
    </row>
    <row r="552" spans="1:8" ht="15.75" customHeight="1">
      <c r="A552" s="27">
        <v>8</v>
      </c>
      <c r="B552" s="27">
        <v>8.4</v>
      </c>
      <c r="C552" s="30">
        <f t="shared" ca="1" si="70"/>
        <v>8.3053171677453399</v>
      </c>
      <c r="D552" s="30">
        <f t="shared" ca="1" si="71"/>
        <v>2.1168959323113965</v>
      </c>
      <c r="E552" s="30">
        <f t="shared" ca="1" si="75"/>
        <v>-9.0140233117973145E-2</v>
      </c>
      <c r="F552" s="30">
        <f t="shared" ca="1" si="76"/>
        <v>0.51890924815827422</v>
      </c>
      <c r="G552" s="30">
        <f t="shared" ca="1" si="72"/>
        <v>3.4780189738025067</v>
      </c>
      <c r="H552" s="30">
        <f t="shared" ca="1" si="73"/>
        <v>32.395482167547748</v>
      </c>
    </row>
    <row r="553" spans="1:8" ht="15.75" customHeight="1">
      <c r="A553" s="27">
        <v>8</v>
      </c>
      <c r="B553" s="27">
        <v>8</v>
      </c>
      <c r="C553" s="30">
        <f t="shared" ca="1" si="70"/>
        <v>7.9684750952070624</v>
      </c>
      <c r="D553" s="30">
        <f t="shared" ca="1" si="71"/>
        <v>2.0754931439072664</v>
      </c>
      <c r="E553" s="30">
        <f t="shared" ca="1" si="75"/>
        <v>5.9861902106566325E-3</v>
      </c>
      <c r="F553" s="30">
        <f t="shared" ca="1" si="76"/>
        <v>0.53973668421051968</v>
      </c>
      <c r="G553" s="30">
        <f t="shared" ca="1" si="72"/>
        <v>3.5262963719459153</v>
      </c>
      <c r="H553" s="30">
        <f t="shared" ca="1" si="73"/>
        <v>33.997818879174744</v>
      </c>
    </row>
    <row r="554" spans="1:8" ht="15.75" customHeight="1">
      <c r="A554" s="27">
        <v>8</v>
      </c>
      <c r="B554" s="27">
        <v>15.7</v>
      </c>
      <c r="C554" s="30">
        <f t="shared" ca="1" si="70"/>
        <v>15.718919304941499</v>
      </c>
      <c r="D554" s="30">
        <f t="shared" ca="1" si="71"/>
        <v>2.7548650381329174</v>
      </c>
      <c r="E554" s="30">
        <f t="shared" ca="1" si="75"/>
        <v>4.9709504224323769E-2</v>
      </c>
      <c r="F554" s="30">
        <f t="shared" ca="1" si="76"/>
        <v>-0.8076750596734239</v>
      </c>
      <c r="G554" s="30">
        <f t="shared" ca="1" si="72"/>
        <v>3.3495092779034952</v>
      </c>
      <c r="H554" s="30">
        <f t="shared" ca="1" si="73"/>
        <v>28.488750153841849</v>
      </c>
    </row>
    <row r="555" spans="1:8" ht="15.75" customHeight="1">
      <c r="A555" s="27">
        <v>8</v>
      </c>
      <c r="B555" s="27">
        <v>27</v>
      </c>
      <c r="C555" s="30">
        <f t="shared" ca="1" si="70"/>
        <v>26.963062126302756</v>
      </c>
      <c r="D555" s="30">
        <f t="shared" ca="1" si="71"/>
        <v>3.2944678599468227</v>
      </c>
      <c r="E555" s="30">
        <f t="shared" ca="1" si="75"/>
        <v>-3.3880871459694574E-2</v>
      </c>
      <c r="F555" s="30">
        <f t="shared" ca="1" si="76"/>
        <v>1.071557350084609</v>
      </c>
      <c r="G555" s="30">
        <f t="shared" ca="1" si="72"/>
        <v>6.0402120966331072</v>
      </c>
      <c r="H555" s="30">
        <f t="shared" ca="1" si="73"/>
        <v>419.98210223074739</v>
      </c>
    </row>
    <row r="556" spans="1:8" ht="15.75" customHeight="1">
      <c r="A556" s="27">
        <v>8</v>
      </c>
      <c r="B556" s="27">
        <v>9.4</v>
      </c>
      <c r="C556" s="30">
        <f t="shared" ca="1" si="70"/>
        <v>9.3910967534358765</v>
      </c>
      <c r="D556" s="30">
        <f t="shared" ca="1" si="71"/>
        <v>2.2397620865524801</v>
      </c>
      <c r="E556" s="30">
        <f t="shared" ref="E556:E579" ca="1" si="77">NORMINV(RAND(),0,SQRT($A$15*(1/A$16+((D556-$A$17)^2/($A$18)))))</f>
        <v>-7.6787952217569566E-2</v>
      </c>
      <c r="F556" s="30">
        <f t="shared" ref="F556:F579" ca="1" si="78">NORMINV(RAND(),0,SQRT($A$15*(1+1/A$16+((D556-$A$17)^2/($A$18)))))</f>
        <v>0.63287400868456156</v>
      </c>
      <c r="G556" s="30">
        <f t="shared" ca="1" si="72"/>
        <v>3.8091390199150528</v>
      </c>
      <c r="H556" s="30">
        <f t="shared" ca="1" si="73"/>
        <v>45.111581967536537</v>
      </c>
    </row>
    <row r="557" spans="1:8" ht="15.75" customHeight="1">
      <c r="A557" s="27">
        <v>8</v>
      </c>
      <c r="B557" s="27">
        <v>36</v>
      </c>
      <c r="C557" s="30">
        <f t="shared" ca="1" si="70"/>
        <v>36.036679009182244</v>
      </c>
      <c r="D557" s="30">
        <f t="shared" ca="1" si="71"/>
        <v>3.5845372811353253</v>
      </c>
      <c r="E557" s="30">
        <f t="shared" ca="1" si="77"/>
        <v>2.6156672035951616E-2</v>
      </c>
      <c r="F557" s="30">
        <f t="shared" ca="1" si="78"/>
        <v>0.71393220426748683</v>
      </c>
      <c r="G557" s="30">
        <f t="shared" ca="1" si="72"/>
        <v>6.2237742460138481</v>
      </c>
      <c r="H557" s="30">
        <f t="shared" ca="1" si="73"/>
        <v>504.60414268556235</v>
      </c>
    </row>
    <row r="558" spans="1:8" ht="15.75" customHeight="1">
      <c r="A558" s="27">
        <v>8</v>
      </c>
      <c r="B558" s="27">
        <v>26.7</v>
      </c>
      <c r="C558" s="30">
        <f t="shared" ca="1" si="70"/>
        <v>26.678933892263458</v>
      </c>
      <c r="D558" s="30">
        <f t="shared" ca="1" si="71"/>
        <v>3.2838742611884486</v>
      </c>
      <c r="E558" s="30">
        <f t="shared" ca="1" si="77"/>
        <v>7.4905150058884401E-2</v>
      </c>
      <c r="F558" s="30">
        <f t="shared" ca="1" si="78"/>
        <v>5.4088284838335214E-2</v>
      </c>
      <c r="G558" s="30">
        <f t="shared" ca="1" si="72"/>
        <v>5.1139570269009473</v>
      </c>
      <c r="H558" s="30">
        <f t="shared" ca="1" si="73"/>
        <v>166.32721567548884</v>
      </c>
    </row>
    <row r="559" spans="1:8" ht="15.75" customHeight="1">
      <c r="A559" s="27">
        <v>8</v>
      </c>
      <c r="B559" s="27">
        <v>13.9</v>
      </c>
      <c r="C559" s="30">
        <f t="shared" ca="1" si="70"/>
        <v>14.007766427371173</v>
      </c>
      <c r="D559" s="30">
        <f t="shared" ca="1" si="71"/>
        <v>2.6396119206134645</v>
      </c>
      <c r="E559" s="30">
        <f t="shared" ca="1" si="77"/>
        <v>-3.3068862612994922E-3</v>
      </c>
      <c r="F559" s="30">
        <f t="shared" ca="1" si="78"/>
        <v>0.4639500741629618</v>
      </c>
      <c r="G559" s="30">
        <f t="shared" ca="1" si="72"/>
        <v>4.3769430651000407</v>
      </c>
      <c r="H559" s="30">
        <f t="shared" ca="1" si="73"/>
        <v>79.594346391860299</v>
      </c>
    </row>
    <row r="560" spans="1:8" ht="15.75" customHeight="1">
      <c r="A560" s="27">
        <v>8</v>
      </c>
      <c r="B560" s="27">
        <v>15.6</v>
      </c>
      <c r="C560" s="30">
        <f t="shared" ca="1" si="70"/>
        <v>15.570819497746676</v>
      </c>
      <c r="D560" s="30">
        <f t="shared" ca="1" si="71"/>
        <v>2.7453986175852179</v>
      </c>
      <c r="E560" s="30">
        <f t="shared" ca="1" si="77"/>
        <v>-5.6542833141969222E-2</v>
      </c>
      <c r="F560" s="30">
        <f t="shared" ca="1" si="78"/>
        <v>0.21466212011626762</v>
      </c>
      <c r="G560" s="30">
        <f t="shared" ca="1" si="72"/>
        <v>4.2498917899076032</v>
      </c>
      <c r="H560" s="30">
        <f t="shared" ca="1" si="73"/>
        <v>70.09782664397251</v>
      </c>
    </row>
    <row r="561" spans="1:8" ht="15.75" customHeight="1">
      <c r="A561" s="27">
        <v>8</v>
      </c>
      <c r="B561" s="27">
        <v>7.9</v>
      </c>
      <c r="C561" s="30">
        <f t="shared" ca="1" si="70"/>
        <v>7.8141645225753011</v>
      </c>
      <c r="D561" s="30">
        <f t="shared" ca="1" si="71"/>
        <v>2.0559380512583365</v>
      </c>
      <c r="E561" s="30">
        <f t="shared" ca="1" si="77"/>
        <v>-2.1215933164081557E-2</v>
      </c>
      <c r="F561" s="30">
        <f t="shared" ca="1" si="78"/>
        <v>-0.67976974689572622</v>
      </c>
      <c r="G561" s="30">
        <f t="shared" ca="1" si="72"/>
        <v>2.2471510030844453</v>
      </c>
      <c r="H561" s="30">
        <f t="shared" ca="1" si="73"/>
        <v>9.4607437746328333</v>
      </c>
    </row>
    <row r="562" spans="1:8" ht="15.75" customHeight="1">
      <c r="A562" s="27">
        <v>8</v>
      </c>
      <c r="B562" s="27">
        <v>28.5</v>
      </c>
      <c r="C562" s="30">
        <f t="shared" ca="1" si="70"/>
        <v>28.510234787268161</v>
      </c>
      <c r="D562" s="30">
        <f t="shared" ca="1" si="71"/>
        <v>3.3502631381508663</v>
      </c>
      <c r="E562" s="30">
        <f t="shared" ca="1" si="77"/>
        <v>4.0499397114572622E-2</v>
      </c>
      <c r="F562" s="30">
        <f t="shared" ca="1" si="78"/>
        <v>0.59273214543693364</v>
      </c>
      <c r="G562" s="30">
        <f t="shared" ca="1" si="72"/>
        <v>5.7283170203278742</v>
      </c>
      <c r="H562" s="30">
        <f t="shared" ca="1" si="73"/>
        <v>307.45139826376476</v>
      </c>
    </row>
    <row r="563" spans="1:8" ht="15.75" customHeight="1">
      <c r="A563" s="27">
        <v>8</v>
      </c>
      <c r="B563" s="27">
        <v>13.6</v>
      </c>
      <c r="C563" s="30">
        <f t="shared" ca="1" si="70"/>
        <v>13.589600259725982</v>
      </c>
      <c r="D563" s="30">
        <f t="shared" ca="1" si="71"/>
        <v>2.6093048134350778</v>
      </c>
      <c r="E563" s="30">
        <f t="shared" ca="1" si="77"/>
        <v>-0.10868921104961153</v>
      </c>
      <c r="F563" s="30">
        <f t="shared" ca="1" si="78"/>
        <v>-0.58375078804975533</v>
      </c>
      <c r="G563" s="30">
        <f t="shared" ca="1" si="72"/>
        <v>3.1735882671379336</v>
      </c>
      <c r="H563" s="30">
        <f t="shared" ca="1" si="73"/>
        <v>23.893065422218669</v>
      </c>
    </row>
    <row r="564" spans="1:8" ht="15.75" customHeight="1">
      <c r="A564" s="27">
        <v>8</v>
      </c>
      <c r="B564" s="27">
        <v>9.6</v>
      </c>
      <c r="C564" s="30">
        <f t="shared" ca="1" si="70"/>
        <v>9.5864772897830122</v>
      </c>
      <c r="D564" s="30">
        <f t="shared" ca="1" si="71"/>
        <v>2.2603534897945234</v>
      </c>
      <c r="E564" s="30">
        <f t="shared" ca="1" si="77"/>
        <v>9.113812871086524E-2</v>
      </c>
      <c r="F564" s="30">
        <f t="shared" ca="1" si="78"/>
        <v>-0.31479207575159812</v>
      </c>
      <c r="G564" s="30">
        <f t="shared" ca="1" si="72"/>
        <v>3.0635548006210347</v>
      </c>
      <c r="H564" s="30">
        <f t="shared" ca="1" si="73"/>
        <v>21.403507289272063</v>
      </c>
    </row>
    <row r="565" spans="1:8" ht="15.75" customHeight="1">
      <c r="A565" s="27">
        <v>8</v>
      </c>
      <c r="B565" s="27">
        <v>27.7</v>
      </c>
      <c r="C565" s="30">
        <f t="shared" ca="1" si="70"/>
        <v>27.660374249690133</v>
      </c>
      <c r="D565" s="30">
        <f t="shared" ca="1" si="71"/>
        <v>3.3200008565026384</v>
      </c>
      <c r="E565" s="30">
        <f t="shared" ca="1" si="77"/>
        <v>-4.7187114147775433E-2</v>
      </c>
      <c r="F565" s="30">
        <f t="shared" ca="1" si="78"/>
        <v>0.69554260702644322</v>
      </c>
      <c r="G565" s="30">
        <f t="shared" ca="1" si="72"/>
        <v>5.6932437135938541</v>
      </c>
      <c r="H565" s="30">
        <f t="shared" ca="1" si="73"/>
        <v>296.85497313324481</v>
      </c>
    </row>
    <row r="566" spans="1:8" ht="15.75" customHeight="1">
      <c r="A566" s="27">
        <v>8</v>
      </c>
      <c r="B566" s="27">
        <v>11.7</v>
      </c>
      <c r="C566" s="30">
        <f t="shared" ca="1" si="70"/>
        <v>11.729734547971228</v>
      </c>
      <c r="D566" s="30">
        <f t="shared" ca="1" si="71"/>
        <v>2.4621270322278366</v>
      </c>
      <c r="E566" s="30">
        <f t="shared" ca="1" si="77"/>
        <v>-0.16846423852713449</v>
      </c>
      <c r="F566" s="30">
        <f t="shared" ca="1" si="78"/>
        <v>-0.54123086562698119</v>
      </c>
      <c r="G566" s="30">
        <f t="shared" ca="1" si="72"/>
        <v>2.912203489283486</v>
      </c>
      <c r="H566" s="30">
        <f t="shared" ca="1" si="73"/>
        <v>18.397292173168793</v>
      </c>
    </row>
    <row r="567" spans="1:8" ht="15.75" customHeight="1">
      <c r="A567" s="27">
        <v>8</v>
      </c>
      <c r="B567" s="27">
        <v>11.8</v>
      </c>
      <c r="C567" s="30">
        <f t="shared" ca="1" si="70"/>
        <v>11.846463258599508</v>
      </c>
      <c r="D567" s="30">
        <f t="shared" ca="1" si="71"/>
        <v>2.4720293638434172</v>
      </c>
      <c r="E567" s="30">
        <f t="shared" ca="1" si="77"/>
        <v>-1.0981434599476519E-2</v>
      </c>
      <c r="F567" s="30">
        <f t="shared" ca="1" si="78"/>
        <v>0.3619224758754564</v>
      </c>
      <c r="G567" s="30">
        <f t="shared" ca="1" si="72"/>
        <v>3.9892650282576101</v>
      </c>
      <c r="H567" s="30">
        <f t="shared" ca="1" si="73"/>
        <v>54.015175143309023</v>
      </c>
    </row>
    <row r="568" spans="1:8" ht="15.75" customHeight="1">
      <c r="A568" s="27">
        <v>8</v>
      </c>
      <c r="B568" s="27">
        <v>34</v>
      </c>
      <c r="C568" s="30">
        <f t="shared" ca="1" si="70"/>
        <v>34.083139020301701</v>
      </c>
      <c r="D568" s="30">
        <f t="shared" ca="1" si="71"/>
        <v>3.5288028051227074</v>
      </c>
      <c r="E568" s="30">
        <f t="shared" ca="1" si="77"/>
        <v>7.8947612593836411E-2</v>
      </c>
      <c r="F568" s="30">
        <f t="shared" ca="1" si="78"/>
        <v>0.2959452008013797</v>
      </c>
      <c r="G568" s="30">
        <f t="shared" ca="1" si="72"/>
        <v>5.7661291783644559</v>
      </c>
      <c r="H568" s="30">
        <f t="shared" ca="1" si="73"/>
        <v>319.29938651152901</v>
      </c>
    </row>
    <row r="569" spans="1:8" ht="15.75" customHeight="1">
      <c r="A569" s="27">
        <v>8</v>
      </c>
      <c r="B569" s="27">
        <v>9.6999999999999993</v>
      </c>
      <c r="C569" s="30">
        <f t="shared" ref="C569:C632" ca="1" si="79">IF(D$7,NORMINV(RAND(),$B569,A$7),B569)</f>
        <v>9.632743632872776</v>
      </c>
      <c r="D569" s="30">
        <f t="shared" ref="D569:D632" ca="1" si="80">LN(C569)</f>
        <v>2.2651680899959072</v>
      </c>
      <c r="E569" s="30">
        <f t="shared" ca="1" si="77"/>
        <v>2.3598967166277546E-2</v>
      </c>
      <c r="F569" s="30">
        <f t="shared" ca="1" si="78"/>
        <v>-0.91121216250484571</v>
      </c>
      <c r="G569" s="30">
        <f t="shared" ref="G569:G632" ca="1" si="81">$A$13+$A$14*D569+IF(D$19,E569,0)+IF(D$23,F569,0)</f>
        <v>2.4075817222612432</v>
      </c>
      <c r="H569" s="30">
        <f t="shared" ca="1" si="73"/>
        <v>11.107068664533267</v>
      </c>
    </row>
    <row r="570" spans="1:8" ht="15.75" customHeight="1">
      <c r="A570" s="27">
        <v>8</v>
      </c>
      <c r="B570" s="27">
        <v>15.8</v>
      </c>
      <c r="C570" s="30">
        <f t="shared" ca="1" si="79"/>
        <v>15.803974203199584</v>
      </c>
      <c r="D570" s="30">
        <f t="shared" ca="1" si="80"/>
        <v>2.7602614402521644</v>
      </c>
      <c r="E570" s="30">
        <f t="shared" ca="1" si="77"/>
        <v>2.2525864333733107E-2</v>
      </c>
      <c r="F570" s="30">
        <f t="shared" ca="1" si="78"/>
        <v>8.9863517394718082E-2</v>
      </c>
      <c r="G570" s="30">
        <f t="shared" ca="1" si="81"/>
        <v>4.2288154431323273</v>
      </c>
      <c r="H570" s="30">
        <f t="shared" ca="1" si="73"/>
        <v>68.635880896667018</v>
      </c>
    </row>
    <row r="571" spans="1:8" ht="15.75" customHeight="1">
      <c r="A571" s="27">
        <v>8</v>
      </c>
      <c r="B571" s="27">
        <v>9.1999999999999993</v>
      </c>
      <c r="C571" s="30">
        <f t="shared" ca="1" si="79"/>
        <v>9.2532567272409896</v>
      </c>
      <c r="D571" s="30">
        <f t="shared" ca="1" si="80"/>
        <v>2.2249755681798478</v>
      </c>
      <c r="E571" s="30">
        <f t="shared" ca="1" si="77"/>
        <v>-6.8672706104431214E-3</v>
      </c>
      <c r="F571" s="30">
        <f t="shared" ca="1" si="78"/>
        <v>0.38619580121709163</v>
      </c>
      <c r="G571" s="30">
        <f t="shared" ca="1" si="81"/>
        <v>3.6078545045692891</v>
      </c>
      <c r="H571" s="30">
        <f t="shared" ca="1" si="73"/>
        <v>36.886827336758046</v>
      </c>
    </row>
    <row r="572" spans="1:8" ht="15.75" customHeight="1">
      <c r="A572" s="27">
        <v>8</v>
      </c>
      <c r="B572" s="27">
        <v>8.5</v>
      </c>
      <c r="C572" s="30">
        <f t="shared" ca="1" si="79"/>
        <v>8.6072712663932514</v>
      </c>
      <c r="D572" s="30">
        <f t="shared" ca="1" si="80"/>
        <v>2.1526073421212235</v>
      </c>
      <c r="E572" s="30">
        <f t="shared" ca="1" si="77"/>
        <v>3.617533944874312E-2</v>
      </c>
      <c r="F572" s="30">
        <f t="shared" ca="1" si="78"/>
        <v>-0.33531231797094996</v>
      </c>
      <c r="G572" s="30">
        <f t="shared" ca="1" si="81"/>
        <v>2.8093489241479515</v>
      </c>
      <c r="H572" s="30">
        <f t="shared" ca="1" si="73"/>
        <v>16.599107421836255</v>
      </c>
    </row>
    <row r="573" spans="1:8" ht="15.75" customHeight="1">
      <c r="A573" s="27">
        <v>8</v>
      </c>
      <c r="B573" s="27">
        <v>9</v>
      </c>
      <c r="C573" s="30">
        <f t="shared" ca="1" si="79"/>
        <v>8.9549910865275262</v>
      </c>
      <c r="D573" s="30">
        <f t="shared" ca="1" si="80"/>
        <v>2.192211040149536</v>
      </c>
      <c r="E573" s="30">
        <f t="shared" ca="1" si="77"/>
        <v>-0.11860377819180939</v>
      </c>
      <c r="F573" s="30">
        <f t="shared" ca="1" si="78"/>
        <v>0.34038505880510717</v>
      </c>
      <c r="G573" s="30">
        <f t="shared" ca="1" si="81"/>
        <v>3.3959594213509394</v>
      </c>
      <c r="H573" s="30">
        <f t="shared" ref="H573:H636" ca="1" si="82">EXP(G573)</f>
        <v>29.843272016477425</v>
      </c>
    </row>
    <row r="574" spans="1:8" ht="15.75" customHeight="1">
      <c r="A574" s="27">
        <v>8</v>
      </c>
      <c r="B574" s="27">
        <v>14.2</v>
      </c>
      <c r="C574" s="30">
        <f t="shared" ca="1" si="79"/>
        <v>14.088996850111071</v>
      </c>
      <c r="D574" s="30">
        <f t="shared" ca="1" si="80"/>
        <v>2.6453941275003197</v>
      </c>
      <c r="E574" s="30">
        <f t="shared" ca="1" si="77"/>
        <v>8.5651410892097823E-2</v>
      </c>
      <c r="F574" s="30">
        <f t="shared" ca="1" si="78"/>
        <v>0.17932916671045138</v>
      </c>
      <c r="G574" s="30">
        <f t="shared" ca="1" si="81"/>
        <v>4.1908716326524296</v>
      </c>
      <c r="H574" s="30">
        <f t="shared" ca="1" si="82"/>
        <v>66.080363668296542</v>
      </c>
    </row>
    <row r="575" spans="1:8" ht="15.75" customHeight="1">
      <c r="A575" s="27">
        <v>8</v>
      </c>
      <c r="B575" s="27">
        <v>8.3000000000000007</v>
      </c>
      <c r="C575" s="30">
        <f t="shared" ca="1" si="79"/>
        <v>8.3537961719660441</v>
      </c>
      <c r="D575" s="30">
        <f t="shared" ca="1" si="80"/>
        <v>2.1227160669224121</v>
      </c>
      <c r="E575" s="30">
        <f t="shared" ca="1" si="77"/>
        <v>-8.4122340295162829E-2</v>
      </c>
      <c r="F575" s="30">
        <f t="shared" ca="1" si="78"/>
        <v>0.34636031102596432</v>
      </c>
      <c r="G575" s="30">
        <f t="shared" ca="1" si="81"/>
        <v>3.3211420195776831</v>
      </c>
      <c r="H575" s="30">
        <f t="shared" ca="1" si="82"/>
        <v>27.691957264683623</v>
      </c>
    </row>
    <row r="576" spans="1:8" ht="15.75" customHeight="1">
      <c r="A576" s="27">
        <v>8</v>
      </c>
      <c r="B576" s="27">
        <v>27</v>
      </c>
      <c r="C576" s="30">
        <f t="shared" ca="1" si="79"/>
        <v>26.963016850665369</v>
      </c>
      <c r="D576" s="30">
        <f t="shared" ca="1" si="80"/>
        <v>3.2944661807727291</v>
      </c>
      <c r="E576" s="30">
        <f t="shared" ca="1" si="77"/>
        <v>6.8622189733915387E-2</v>
      </c>
      <c r="F576" s="30">
        <f t="shared" ca="1" si="78"/>
        <v>0.62097890381551912</v>
      </c>
      <c r="G576" s="30">
        <f t="shared" ca="1" si="81"/>
        <v>5.6921339262443915</v>
      </c>
      <c r="H576" s="30">
        <f t="shared" ca="1" si="82"/>
        <v>296.52570997927211</v>
      </c>
    </row>
    <row r="577" spans="1:8" ht="15.75" customHeight="1">
      <c r="A577" s="27">
        <v>8</v>
      </c>
      <c r="B577" s="27">
        <v>9.8000000000000007</v>
      </c>
      <c r="C577" s="30">
        <f t="shared" ca="1" si="79"/>
        <v>9.7292301584211707</v>
      </c>
      <c r="D577" s="30">
        <f t="shared" ca="1" si="80"/>
        <v>2.2751347726588054</v>
      </c>
      <c r="E577" s="30">
        <f t="shared" ca="1" si="77"/>
        <v>1.4084217943092496E-2</v>
      </c>
      <c r="F577" s="30">
        <f t="shared" ca="1" si="78"/>
        <v>-0.45654318519330678</v>
      </c>
      <c r="G577" s="30">
        <f t="shared" ca="1" si="81"/>
        <v>2.8692680855498525</v>
      </c>
      <c r="H577" s="30">
        <f t="shared" ca="1" si="82"/>
        <v>17.62411413427143</v>
      </c>
    </row>
    <row r="578" spans="1:8" ht="15.75" customHeight="1">
      <c r="A578" s="27">
        <v>8</v>
      </c>
      <c r="B578" s="27">
        <v>12.4</v>
      </c>
      <c r="C578" s="30">
        <f t="shared" ca="1" si="79"/>
        <v>12.430831419639203</v>
      </c>
      <c r="D578" s="30">
        <f t="shared" ca="1" si="80"/>
        <v>2.5201797914304542</v>
      </c>
      <c r="E578" s="30">
        <f t="shared" ca="1" si="77"/>
        <v>1.9052546485036955E-2</v>
      </c>
      <c r="F578" s="30">
        <f t="shared" ca="1" si="78"/>
        <v>-0.25683372149947764</v>
      </c>
      <c r="G578" s="30">
        <f t="shared" ca="1" si="81"/>
        <v>3.4804118522229106</v>
      </c>
      <c r="H578" s="30">
        <f t="shared" ca="1" si="82"/>
        <v>32.473093437879378</v>
      </c>
    </row>
    <row r="579" spans="1:8" ht="15.75" customHeight="1">
      <c r="A579" s="27">
        <v>8</v>
      </c>
      <c r="B579" s="27">
        <v>11.5</v>
      </c>
      <c r="C579" s="30">
        <f t="shared" ca="1" si="79"/>
        <v>11.530659414962262</v>
      </c>
      <c r="D579" s="30">
        <f t="shared" ca="1" si="80"/>
        <v>2.4450095238825811</v>
      </c>
      <c r="E579" s="30">
        <f t="shared" ca="1" si="77"/>
        <v>3.3492555545974823E-3</v>
      </c>
      <c r="F579" s="30">
        <f t="shared" ca="1" si="78"/>
        <v>0.42367169713754005</v>
      </c>
      <c r="G579" s="30">
        <f t="shared" ca="1" si="81"/>
        <v>4.0205260503371303</v>
      </c>
      <c r="H579" s="30">
        <f t="shared" ca="1" si="82"/>
        <v>55.730415120700407</v>
      </c>
    </row>
    <row r="580" spans="1:8" ht="15.75" customHeight="1">
      <c r="A580" s="27"/>
      <c r="B580" s="29" t="s">
        <v>36</v>
      </c>
      <c r="C580" s="30"/>
      <c r="D580" s="30"/>
      <c r="E580" s="39"/>
      <c r="F580" s="39"/>
      <c r="G580" s="30"/>
      <c r="H580" s="39">
        <f t="shared" ref="H580" ca="1" si="83">SUM(H524:H579)</f>
        <v>6270.4894155434795</v>
      </c>
    </row>
    <row r="581" spans="1:8" ht="15.75" customHeight="1">
      <c r="A581" s="28">
        <v>9</v>
      </c>
      <c r="B581" s="28">
        <v>29.6</v>
      </c>
      <c r="C581" s="30">
        <f t="shared" ca="1" si="79"/>
        <v>29.570299315461185</v>
      </c>
      <c r="D581" s="30">
        <f t="shared" ca="1" si="80"/>
        <v>3.386770456081035</v>
      </c>
      <c r="E581" s="30">
        <f t="shared" ref="E581:E612" ca="1" si="84">NORMINV(RAND(),0,SQRT($A$15*(1/A$16+((D581-$A$17)^2/($A$18)))))</f>
        <v>3.3792285592128816E-2</v>
      </c>
      <c r="F581" s="30">
        <f t="shared" ref="F581:F612" ca="1" si="85">NORMINV(RAND(),0,SQRT($A$15*(1+1/A$16+((D581-$A$17)^2/($A$18)))))</f>
        <v>0.833133532755441</v>
      </c>
      <c r="G581" s="30">
        <f t="shared" ca="1" si="81"/>
        <v>6.022567444667426</v>
      </c>
      <c r="H581" s="30">
        <f t="shared" ca="1" si="82"/>
        <v>412.63665867531938</v>
      </c>
    </row>
    <row r="582" spans="1:8" ht="15.75" customHeight="1">
      <c r="A582" s="28">
        <v>9</v>
      </c>
      <c r="B582" s="28">
        <v>9</v>
      </c>
      <c r="C582" s="30">
        <f t="shared" ca="1" si="79"/>
        <v>9.0285572981106412</v>
      </c>
      <c r="D582" s="30">
        <f t="shared" ca="1" si="80"/>
        <v>2.2003925870135914</v>
      </c>
      <c r="E582" s="30">
        <f t="shared" ca="1" si="84"/>
        <v>-3.5339435154100436E-2</v>
      </c>
      <c r="F582" s="30">
        <f t="shared" ca="1" si="85"/>
        <v>-0.57885164765396246</v>
      </c>
      <c r="G582" s="30">
        <f t="shared" ca="1" si="81"/>
        <v>2.573558116974862</v>
      </c>
      <c r="H582" s="30">
        <f t="shared" ca="1" si="82"/>
        <v>13.11239697880241</v>
      </c>
    </row>
    <row r="583" spans="1:8" ht="15.75" customHeight="1">
      <c r="A583" s="28">
        <v>9</v>
      </c>
      <c r="B583" s="28">
        <v>11.2</v>
      </c>
      <c r="C583" s="30">
        <f t="shared" ca="1" si="79"/>
        <v>11.275395086826315</v>
      </c>
      <c r="D583" s="30">
        <f t="shared" ca="1" si="80"/>
        <v>2.4226229257350274</v>
      </c>
      <c r="E583" s="30">
        <f t="shared" ca="1" si="84"/>
        <v>2.7465564110029591E-2</v>
      </c>
      <c r="F583" s="30">
        <f t="shared" ca="1" si="85"/>
        <v>-0.16605806428861519</v>
      </c>
      <c r="G583" s="30">
        <f t="shared" ca="1" si="81"/>
        <v>3.4177790516551338</v>
      </c>
      <c r="H583" s="30">
        <f t="shared" ca="1" si="82"/>
        <v>30.501597267096432</v>
      </c>
    </row>
    <row r="584" spans="1:8" ht="15.75" customHeight="1">
      <c r="A584" s="28">
        <v>9</v>
      </c>
      <c r="B584" s="28">
        <v>7.6</v>
      </c>
      <c r="C584" s="30">
        <f t="shared" ca="1" si="79"/>
        <v>7.5471469794497841</v>
      </c>
      <c r="D584" s="30">
        <f t="shared" ca="1" si="80"/>
        <v>2.0211696083283806</v>
      </c>
      <c r="E584" s="30">
        <f t="shared" ca="1" si="84"/>
        <v>0.12362719085947915</v>
      </c>
      <c r="F584" s="30">
        <f t="shared" ca="1" si="85"/>
        <v>-0.66248266742208817</v>
      </c>
      <c r="G584" s="30">
        <f t="shared" ca="1" si="81"/>
        <v>2.351609399556009</v>
      </c>
      <c r="H584" s="30">
        <f t="shared" ca="1" si="82"/>
        <v>10.502458782963009</v>
      </c>
    </row>
    <row r="585" spans="1:8" ht="15.75" customHeight="1">
      <c r="A585" s="28">
        <v>9</v>
      </c>
      <c r="B585" s="28">
        <v>22.7</v>
      </c>
      <c r="C585" s="30">
        <f t="shared" ca="1" si="79"/>
        <v>22.673342506000015</v>
      </c>
      <c r="D585" s="30">
        <f t="shared" ca="1" si="80"/>
        <v>3.1211898954683415</v>
      </c>
      <c r="E585" s="30">
        <f t="shared" ca="1" si="84"/>
        <v>0.11541564220164439</v>
      </c>
      <c r="F585" s="30">
        <f t="shared" ca="1" si="85"/>
        <v>-0.18521727276309452</v>
      </c>
      <c r="G585" s="30">
        <f t="shared" ca="1" si="81"/>
        <v>4.6453108966477066</v>
      </c>
      <c r="H585" s="30">
        <f t="shared" ca="1" si="82"/>
        <v>104.09572376672038</v>
      </c>
    </row>
    <row r="586" spans="1:8" ht="15.75" customHeight="1">
      <c r="A586" s="28">
        <v>9</v>
      </c>
      <c r="B586" s="28">
        <v>12.2</v>
      </c>
      <c r="C586" s="30">
        <f t="shared" ca="1" si="79"/>
        <v>12.156151306125912</v>
      </c>
      <c r="D586" s="30">
        <f t="shared" ca="1" si="80"/>
        <v>2.4978353220094878</v>
      </c>
      <c r="E586" s="30">
        <f t="shared" ca="1" si="84"/>
        <v>-7.2996606278920739E-2</v>
      </c>
      <c r="F586" s="30">
        <f t="shared" ca="1" si="85"/>
        <v>1.6308450750641066</v>
      </c>
      <c r="G586" s="30">
        <f t="shared" ca="1" si="81"/>
        <v>5.2389778308152035</v>
      </c>
      <c r="H586" s="30">
        <f t="shared" ca="1" si="82"/>
        <v>188.4773481713967</v>
      </c>
    </row>
    <row r="587" spans="1:8" ht="15.75" customHeight="1">
      <c r="A587" s="28">
        <v>9</v>
      </c>
      <c r="B587" s="28">
        <v>12</v>
      </c>
      <c r="C587" s="30">
        <f t="shared" ca="1" si="79"/>
        <v>11.98693896915519</v>
      </c>
      <c r="D587" s="30">
        <f t="shared" ca="1" si="80"/>
        <v>2.4838176377925629</v>
      </c>
      <c r="E587" s="30">
        <f t="shared" ca="1" si="84"/>
        <v>3.8285373660008538E-2</v>
      </c>
      <c r="F587" s="30">
        <f t="shared" ca="1" si="85"/>
        <v>5.7704557441099397E-2</v>
      </c>
      <c r="G587" s="30">
        <f t="shared" ca="1" si="81"/>
        <v>3.7538675996131436</v>
      </c>
      <c r="H587" s="30">
        <f t="shared" ca="1" si="82"/>
        <v>42.685854952867018</v>
      </c>
    </row>
    <row r="588" spans="1:8" ht="15.75" customHeight="1">
      <c r="A588" s="28">
        <v>9</v>
      </c>
      <c r="B588" s="28">
        <v>25.9</v>
      </c>
      <c r="C588" s="30">
        <f t="shared" ca="1" si="79"/>
        <v>25.901199629783836</v>
      </c>
      <c r="D588" s="30">
        <f t="shared" ca="1" si="80"/>
        <v>3.2542892853851297</v>
      </c>
      <c r="E588" s="30">
        <f t="shared" ca="1" si="84"/>
        <v>4.6726007229337833E-2</v>
      </c>
      <c r="F588" s="30">
        <f t="shared" ca="1" si="85"/>
        <v>7.8112338450325586E-2</v>
      </c>
      <c r="G588" s="30">
        <f t="shared" ca="1" si="81"/>
        <v>5.060728154919393</v>
      </c>
      <c r="H588" s="30">
        <f t="shared" ca="1" si="82"/>
        <v>157.70530842122088</v>
      </c>
    </row>
    <row r="589" spans="1:8" ht="15.75" customHeight="1">
      <c r="A589" s="28">
        <v>9</v>
      </c>
      <c r="B589" s="28">
        <v>33</v>
      </c>
      <c r="C589" s="30">
        <f t="shared" ca="1" si="79"/>
        <v>33.089395265501317</v>
      </c>
      <c r="D589" s="30">
        <f t="shared" ca="1" si="80"/>
        <v>3.4992128463208085</v>
      </c>
      <c r="E589" s="30">
        <f t="shared" ca="1" si="84"/>
        <v>-5.5884843575901635E-3</v>
      </c>
      <c r="F589" s="30">
        <f t="shared" ca="1" si="85"/>
        <v>-0.17278437830068127</v>
      </c>
      <c r="G589" s="30">
        <f t="shared" ca="1" si="81"/>
        <v>5.163781454047907</v>
      </c>
      <c r="H589" s="30">
        <f t="shared" ca="1" si="82"/>
        <v>174.82429728497803</v>
      </c>
    </row>
    <row r="590" spans="1:8" ht="15.75" customHeight="1">
      <c r="A590" s="28">
        <v>9</v>
      </c>
      <c r="B590" s="28">
        <v>12.4</v>
      </c>
      <c r="C590" s="30">
        <f t="shared" ca="1" si="79"/>
        <v>12.526261932008447</v>
      </c>
      <c r="D590" s="30">
        <f t="shared" ca="1" si="80"/>
        <v>2.527827394950247</v>
      </c>
      <c r="E590" s="30">
        <f t="shared" ca="1" si="84"/>
        <v>5.0910416041615052E-2</v>
      </c>
      <c r="F590" s="30">
        <f t="shared" ca="1" si="85"/>
        <v>0.29250851498621749</v>
      </c>
      <c r="G590" s="30">
        <f t="shared" ca="1" si="81"/>
        <v>4.0742973441276051</v>
      </c>
      <c r="H590" s="30">
        <f t="shared" ca="1" si="82"/>
        <v>58.809143477151466</v>
      </c>
    </row>
    <row r="591" spans="1:8" ht="15.75" customHeight="1">
      <c r="A591" s="28">
        <v>9</v>
      </c>
      <c r="B591" s="28">
        <v>24.3</v>
      </c>
      <c r="C591" s="30">
        <f t="shared" ca="1" si="79"/>
        <v>24.336861525528363</v>
      </c>
      <c r="D591" s="30">
        <f t="shared" ca="1" si="80"/>
        <v>3.1919921361694343</v>
      </c>
      <c r="E591" s="30">
        <f t="shared" ca="1" si="84"/>
        <v>9.5136679470361737E-2</v>
      </c>
      <c r="F591" s="30">
        <f t="shared" ca="1" si="85"/>
        <v>-0.14358667538101155</v>
      </c>
      <c r="G591" s="30">
        <f t="shared" ca="1" si="81"/>
        <v>4.7841050400390381</v>
      </c>
      <c r="H591" s="30">
        <f t="shared" ca="1" si="82"/>
        <v>119.59428307993151</v>
      </c>
    </row>
    <row r="592" spans="1:8" ht="15.75" customHeight="1">
      <c r="A592" s="28">
        <v>9</v>
      </c>
      <c r="B592" s="28">
        <v>20</v>
      </c>
      <c r="C592" s="30">
        <f t="shared" ca="1" si="79"/>
        <v>20.006451707998568</v>
      </c>
      <c r="D592" s="30">
        <f t="shared" ca="1" si="80"/>
        <v>2.9960548069344362</v>
      </c>
      <c r="E592" s="30">
        <f t="shared" ca="1" si="84"/>
        <v>-4.0800297965401883E-2</v>
      </c>
      <c r="F592" s="30">
        <f t="shared" ca="1" si="85"/>
        <v>-0.69789462992674378</v>
      </c>
      <c r="G592" s="30">
        <f t="shared" ca="1" si="81"/>
        <v>3.7688510225622811</v>
      </c>
      <c r="H592" s="30">
        <f t="shared" ca="1" si="82"/>
        <v>43.330250743222862</v>
      </c>
    </row>
    <row r="593" spans="1:8" ht="15.75" customHeight="1">
      <c r="A593" s="28">
        <v>9</v>
      </c>
      <c r="B593" s="28">
        <v>9.4</v>
      </c>
      <c r="C593" s="30">
        <f t="shared" ca="1" si="79"/>
        <v>9.4500329772452005</v>
      </c>
      <c r="D593" s="30">
        <f t="shared" ca="1" si="80"/>
        <v>2.2460182311551393</v>
      </c>
      <c r="E593" s="30">
        <f t="shared" ca="1" si="84"/>
        <v>4.3183297527078078E-2</v>
      </c>
      <c r="F593" s="30">
        <f t="shared" ca="1" si="85"/>
        <v>0.17247815145386564</v>
      </c>
      <c r="G593" s="30">
        <f t="shared" ca="1" si="81"/>
        <v>3.4790917297272199</v>
      </c>
      <c r="H593" s="30">
        <f t="shared" ca="1" si="82"/>
        <v>32.430253260090126</v>
      </c>
    </row>
    <row r="594" spans="1:8" ht="15.75" customHeight="1">
      <c r="A594" s="28">
        <v>9</v>
      </c>
      <c r="B594" s="28">
        <v>11.1</v>
      </c>
      <c r="C594" s="30">
        <f t="shared" ca="1" si="79"/>
        <v>11.100039736606425</v>
      </c>
      <c r="D594" s="30">
        <f t="shared" ca="1" si="80"/>
        <v>2.4069486881863336</v>
      </c>
      <c r="E594" s="30">
        <f t="shared" ca="1" si="84"/>
        <v>-0.13029159375445423</v>
      </c>
      <c r="F594" s="30">
        <f t="shared" ca="1" si="85"/>
        <v>0.17061370510085447</v>
      </c>
      <c r="G594" s="30">
        <f t="shared" ca="1" si="81"/>
        <v>3.5706941783885995</v>
      </c>
      <c r="H594" s="30">
        <f t="shared" ca="1" si="82"/>
        <v>35.541256562443998</v>
      </c>
    </row>
    <row r="595" spans="1:8" ht="15.75" customHeight="1">
      <c r="A595" s="28">
        <v>9</v>
      </c>
      <c r="B595" s="28">
        <v>31</v>
      </c>
      <c r="C595" s="30">
        <f t="shared" ca="1" si="79"/>
        <v>31.013652071760905</v>
      </c>
      <c r="D595" s="30">
        <f t="shared" ca="1" si="80"/>
        <v>3.4344274969538322</v>
      </c>
      <c r="E595" s="30">
        <f t="shared" ca="1" si="84"/>
        <v>-5.0791710299418182E-2</v>
      </c>
      <c r="F595" s="30">
        <f t="shared" ca="1" si="85"/>
        <v>-3.2361241977637389E-3</v>
      </c>
      <c r="G595" s="30">
        <f t="shared" ca="1" si="81"/>
        <v>5.180664431800019</v>
      </c>
      <c r="H595" s="30">
        <f t="shared" ca="1" si="82"/>
        <v>177.80090833277441</v>
      </c>
    </row>
    <row r="596" spans="1:8" ht="15.75" customHeight="1">
      <c r="A596" s="28">
        <v>9</v>
      </c>
      <c r="B596" s="28">
        <v>15.6</v>
      </c>
      <c r="C596" s="30">
        <f t="shared" ca="1" si="79"/>
        <v>15.649596052897813</v>
      </c>
      <c r="D596" s="30">
        <f t="shared" ca="1" si="80"/>
        <v>2.7504451053366106</v>
      </c>
      <c r="E596" s="30">
        <f t="shared" ca="1" si="84"/>
        <v>1.4048427306350484E-2</v>
      </c>
      <c r="F596" s="30">
        <f t="shared" ca="1" si="85"/>
        <v>-0.5489024903145614</v>
      </c>
      <c r="G596" s="30">
        <f t="shared" ca="1" si="81"/>
        <v>3.5652892510178384</v>
      </c>
      <c r="H596" s="30">
        <f t="shared" ca="1" si="82"/>
        <v>35.34967685564731</v>
      </c>
    </row>
    <row r="597" spans="1:8" ht="15.75" customHeight="1">
      <c r="A597" s="28">
        <v>9</v>
      </c>
      <c r="B597" s="28">
        <v>9.1</v>
      </c>
      <c r="C597" s="30">
        <f t="shared" ca="1" si="79"/>
        <v>9.1214918069446949</v>
      </c>
      <c r="D597" s="30">
        <f t="shared" ca="1" si="80"/>
        <v>2.2106333660321389</v>
      </c>
      <c r="E597" s="30">
        <f t="shared" ca="1" si="84"/>
        <v>-0.18857709217543586</v>
      </c>
      <c r="F597" s="30">
        <f t="shared" ca="1" si="85"/>
        <v>0.13972656276166737</v>
      </c>
      <c r="G597" s="30">
        <f t="shared" ca="1" si="81"/>
        <v>3.1558854601583821</v>
      </c>
      <c r="H597" s="30">
        <f t="shared" ca="1" si="82"/>
        <v>23.473813018138788</v>
      </c>
    </row>
    <row r="598" spans="1:8" ht="15.75" customHeight="1">
      <c r="A598" s="28">
        <v>9</v>
      </c>
      <c r="B598" s="28">
        <v>13.4</v>
      </c>
      <c r="C598" s="30">
        <f t="shared" ca="1" si="79"/>
        <v>13.433157505576405</v>
      </c>
      <c r="D598" s="30">
        <f t="shared" ca="1" si="80"/>
        <v>2.5977260912839593</v>
      </c>
      <c r="E598" s="30">
        <f t="shared" ca="1" si="84"/>
        <v>0.16004410100189528</v>
      </c>
      <c r="F598" s="30">
        <f t="shared" ca="1" si="85"/>
        <v>-0.3771563038863498</v>
      </c>
      <c r="G598" s="30">
        <f t="shared" ca="1" si="81"/>
        <v>3.6297099737719001</v>
      </c>
      <c r="H598" s="30">
        <f t="shared" ca="1" si="82"/>
        <v>37.701880497184717</v>
      </c>
    </row>
    <row r="599" spans="1:8" ht="15.75" customHeight="1">
      <c r="A599" s="28">
        <v>9</v>
      </c>
      <c r="B599" s="28">
        <v>7.7</v>
      </c>
      <c r="C599" s="30">
        <f t="shared" ca="1" si="79"/>
        <v>7.7802915454852455</v>
      </c>
      <c r="D599" s="30">
        <f t="shared" ca="1" si="80"/>
        <v>2.0515938112009349</v>
      </c>
      <c r="E599" s="30">
        <f t="shared" ca="1" si="84"/>
        <v>0.15572187607559596</v>
      </c>
      <c r="F599" s="30">
        <f t="shared" ca="1" si="85"/>
        <v>-0.91277461900122858</v>
      </c>
      <c r="G599" s="30">
        <f t="shared" ca="1" si="81"/>
        <v>2.1838779754658058</v>
      </c>
      <c r="H599" s="30">
        <f t="shared" ca="1" si="82"/>
        <v>8.8806786218694249</v>
      </c>
    </row>
    <row r="600" spans="1:8" ht="15.75" customHeight="1">
      <c r="A600" s="28">
        <v>9</v>
      </c>
      <c r="B600" s="28">
        <v>11</v>
      </c>
      <c r="C600" s="30">
        <f t="shared" ca="1" si="79"/>
        <v>10.835546626209458</v>
      </c>
      <c r="D600" s="30">
        <f t="shared" ca="1" si="80"/>
        <v>2.3828320837581667</v>
      </c>
      <c r="E600" s="30">
        <f t="shared" ca="1" si="84"/>
        <v>0.10237867724742553</v>
      </c>
      <c r="F600" s="30">
        <f t="shared" ca="1" si="85"/>
        <v>-0.30027990518702813</v>
      </c>
      <c r="G600" s="30">
        <f t="shared" ca="1" si="81"/>
        <v>3.2924676626734191</v>
      </c>
      <c r="H600" s="30">
        <f t="shared" ca="1" si="82"/>
        <v>26.909184583774671</v>
      </c>
    </row>
    <row r="601" spans="1:8" ht="15.75" customHeight="1">
      <c r="A601" s="28">
        <v>9</v>
      </c>
      <c r="B601" s="28">
        <v>14.2</v>
      </c>
      <c r="C601" s="30">
        <f t="shared" ca="1" si="79"/>
        <v>14.288924045821263</v>
      </c>
      <c r="D601" s="30">
        <f t="shared" ca="1" si="80"/>
        <v>2.6594846949027748</v>
      </c>
      <c r="E601" s="30">
        <f t="shared" ca="1" si="84"/>
        <v>5.4619413521656113E-2</v>
      </c>
      <c r="F601" s="30">
        <f t="shared" ca="1" si="85"/>
        <v>-0.23045975280129685</v>
      </c>
      <c r="G601" s="30">
        <f t="shared" ca="1" si="81"/>
        <v>3.7734233035433875</v>
      </c>
      <c r="H601" s="30">
        <f t="shared" ca="1" si="82"/>
        <v>43.528822441461507</v>
      </c>
    </row>
    <row r="602" spans="1:8" ht="15.75" customHeight="1">
      <c r="A602" s="28">
        <v>9</v>
      </c>
      <c r="B602" s="28">
        <v>8</v>
      </c>
      <c r="C602" s="30">
        <f t="shared" ca="1" si="79"/>
        <v>8.0650427056827159</v>
      </c>
      <c r="D602" s="30">
        <f t="shared" ca="1" si="80"/>
        <v>2.0875390067500983</v>
      </c>
      <c r="E602" s="30">
        <f t="shared" ca="1" si="84"/>
        <v>-3.321667960368143E-2</v>
      </c>
      <c r="F602" s="30">
        <f t="shared" ca="1" si="85"/>
        <v>-0.4894760761552881</v>
      </c>
      <c r="G602" s="30">
        <f t="shared" ca="1" si="81"/>
        <v>2.4778616962976887</v>
      </c>
      <c r="H602" s="30">
        <f t="shared" ca="1" si="82"/>
        <v>11.915757648262865</v>
      </c>
    </row>
    <row r="603" spans="1:8" ht="15.75" customHeight="1">
      <c r="A603" s="28">
        <v>9</v>
      </c>
      <c r="B603" s="28">
        <v>17.899999999999999</v>
      </c>
      <c r="C603" s="30">
        <f t="shared" ca="1" si="79"/>
        <v>17.862112318657765</v>
      </c>
      <c r="D603" s="30">
        <f t="shared" ca="1" si="80"/>
        <v>2.8826818393763864</v>
      </c>
      <c r="E603" s="30">
        <f t="shared" ca="1" si="84"/>
        <v>0.11788283607719112</v>
      </c>
      <c r="F603" s="30">
        <f t="shared" ca="1" si="85"/>
        <v>2.0337085182142802E-2</v>
      </c>
      <c r="G603" s="30">
        <f t="shared" ca="1" si="81"/>
        <v>4.4577095955065218</v>
      </c>
      <c r="H603" s="30">
        <f t="shared" ca="1" si="82"/>
        <v>86.289644398461036</v>
      </c>
    </row>
    <row r="604" spans="1:8" ht="15.75" customHeight="1">
      <c r="A604" s="28">
        <v>9</v>
      </c>
      <c r="B604" s="28">
        <v>9.1999999999999993</v>
      </c>
      <c r="C604" s="30">
        <f t="shared" ca="1" si="79"/>
        <v>9.1238147041295452</v>
      </c>
      <c r="D604" s="30">
        <f t="shared" ca="1" si="80"/>
        <v>2.2108879955935543</v>
      </c>
      <c r="E604" s="30">
        <f t="shared" ca="1" si="84"/>
        <v>-8.5620135510620296E-2</v>
      </c>
      <c r="F604" s="30">
        <f t="shared" ca="1" si="85"/>
        <v>0.52103110332435743</v>
      </c>
      <c r="G604" s="30">
        <f t="shared" ca="1" si="81"/>
        <v>3.6405693216245898</v>
      </c>
      <c r="H604" s="30">
        <f t="shared" ca="1" si="82"/>
        <v>38.113529406237348</v>
      </c>
    </row>
    <row r="605" spans="1:8" ht="15.75" customHeight="1">
      <c r="A605" s="28">
        <v>9</v>
      </c>
      <c r="B605" s="28">
        <v>24.7</v>
      </c>
      <c r="C605" s="30">
        <f t="shared" ca="1" si="79"/>
        <v>24.671659603480599</v>
      </c>
      <c r="D605" s="30">
        <f t="shared" ca="1" si="80"/>
        <v>3.205655200409955</v>
      </c>
      <c r="E605" s="30">
        <f t="shared" ca="1" si="84"/>
        <v>-6.8742001528510774E-2</v>
      </c>
      <c r="F605" s="30">
        <f t="shared" ca="1" si="85"/>
        <v>-0.19459842325798546</v>
      </c>
      <c r="G605" s="30">
        <f t="shared" ca="1" si="81"/>
        <v>4.5918780823415126</v>
      </c>
      <c r="H605" s="30">
        <f t="shared" ca="1" si="82"/>
        <v>98.679584625211817</v>
      </c>
    </row>
    <row r="606" spans="1:8" ht="15.75" customHeight="1">
      <c r="A606" s="28">
        <v>9</v>
      </c>
      <c r="B606" s="28">
        <v>14</v>
      </c>
      <c r="C606" s="30">
        <f t="shared" ca="1" si="79"/>
        <v>13.973690473766471</v>
      </c>
      <c r="D606" s="30">
        <f t="shared" ca="1" si="80"/>
        <v>2.6371763097322622</v>
      </c>
      <c r="E606" s="30">
        <f t="shared" ca="1" si="84"/>
        <v>0.11659511092129186</v>
      </c>
      <c r="F606" s="30">
        <f t="shared" ca="1" si="85"/>
        <v>0.45744368744877972</v>
      </c>
      <c r="G606" s="30">
        <f t="shared" ca="1" si="81"/>
        <v>4.486298630375364</v>
      </c>
      <c r="H606" s="30">
        <f t="shared" ca="1" si="82"/>
        <v>88.792184201475749</v>
      </c>
    </row>
    <row r="607" spans="1:8" ht="15.75" customHeight="1">
      <c r="A607" s="28">
        <v>9</v>
      </c>
      <c r="B607" s="28">
        <v>16</v>
      </c>
      <c r="C607" s="30">
        <f t="shared" ca="1" si="79"/>
        <v>15.949872144652934</v>
      </c>
      <c r="D607" s="30">
        <f t="shared" ca="1" si="80"/>
        <v>2.7694508131895046</v>
      </c>
      <c r="E607" s="30">
        <f t="shared" ca="1" si="84"/>
        <v>0.15369521233220235</v>
      </c>
      <c r="F607" s="30">
        <f t="shared" ca="1" si="85"/>
        <v>0.40686184647838902</v>
      </c>
      <c r="G607" s="30">
        <f t="shared" ca="1" si="81"/>
        <v>4.6922259006805502</v>
      </c>
      <c r="H607" s="30">
        <f t="shared" ca="1" si="82"/>
        <v>109.09574603844649</v>
      </c>
    </row>
    <row r="608" spans="1:8" ht="15.75" customHeight="1">
      <c r="A608" s="28">
        <v>9</v>
      </c>
      <c r="B608" s="28">
        <v>9</v>
      </c>
      <c r="C608" s="30">
        <f t="shared" ca="1" si="79"/>
        <v>9.077092784678408</v>
      </c>
      <c r="D608" s="30">
        <f t="shared" ca="1" si="80"/>
        <v>2.2057539634464614</v>
      </c>
      <c r="E608" s="30">
        <f t="shared" ca="1" si="84"/>
        <v>-5.0229942027238711E-2</v>
      </c>
      <c r="F608" s="30">
        <f t="shared" ca="1" si="85"/>
        <v>0.38090209356332377</v>
      </c>
      <c r="G608" s="30">
        <f t="shared" ca="1" si="81"/>
        <v>3.5273144808632684</v>
      </c>
      <c r="H608" s="30">
        <f t="shared" ca="1" si="82"/>
        <v>34.032449987875083</v>
      </c>
    </row>
    <row r="609" spans="1:8" ht="15.75" customHeight="1">
      <c r="A609" s="28">
        <v>9</v>
      </c>
      <c r="B609" s="28">
        <v>30.2</v>
      </c>
      <c r="C609" s="30">
        <f t="shared" ca="1" si="79"/>
        <v>30.154772752058836</v>
      </c>
      <c r="D609" s="30">
        <f t="shared" ca="1" si="80"/>
        <v>3.4063432108791583</v>
      </c>
      <c r="E609" s="30">
        <f t="shared" ca="1" si="84"/>
        <v>-0.11337065835638464</v>
      </c>
      <c r="F609" s="30">
        <f t="shared" ca="1" si="85"/>
        <v>0.19131805315463224</v>
      </c>
      <c r="G609" s="30">
        <f t="shared" ca="1" si="81"/>
        <v>5.2660551324119433</v>
      </c>
      <c r="H609" s="30">
        <f t="shared" ca="1" si="82"/>
        <v>193.65052797799117</v>
      </c>
    </row>
    <row r="610" spans="1:8" ht="15.75" customHeight="1">
      <c r="A610" s="28">
        <v>9</v>
      </c>
      <c r="B610" s="28">
        <v>9.1999999999999993</v>
      </c>
      <c r="C610" s="30">
        <f t="shared" ca="1" si="79"/>
        <v>9.1413768760127621</v>
      </c>
      <c r="D610" s="30">
        <f t="shared" ca="1" si="80"/>
        <v>2.212811017010357</v>
      </c>
      <c r="E610" s="30">
        <f t="shared" ca="1" si="84"/>
        <v>1.4900734878507143E-2</v>
      </c>
      <c r="F610" s="30">
        <f t="shared" ca="1" si="85"/>
        <v>0.40813185483513764</v>
      </c>
      <c r="G610" s="30">
        <f t="shared" ca="1" si="81"/>
        <v>3.6313807360694046</v>
      </c>
      <c r="H610" s="30">
        <f t="shared" ca="1" si="82"/>
        <v>37.764924028376726</v>
      </c>
    </row>
    <row r="611" spans="1:8" ht="15.75" customHeight="1">
      <c r="A611" s="28">
        <v>9</v>
      </c>
      <c r="B611" s="28">
        <v>23.4</v>
      </c>
      <c r="C611" s="30">
        <f t="shared" ca="1" si="79"/>
        <v>23.385978819196492</v>
      </c>
      <c r="D611" s="30">
        <f t="shared" ca="1" si="80"/>
        <v>3.152136647013299</v>
      </c>
      <c r="E611" s="30">
        <f t="shared" ca="1" si="84"/>
        <v>-5.3214445467378449E-3</v>
      </c>
      <c r="F611" s="30">
        <f t="shared" ca="1" si="85"/>
        <v>-0.11597438739053609</v>
      </c>
      <c r="G611" s="30">
        <f t="shared" ca="1" si="81"/>
        <v>4.6451493099295664</v>
      </c>
      <c r="H611" s="30">
        <f t="shared" ca="1" si="82"/>
        <v>104.0789046392549</v>
      </c>
    </row>
    <row r="612" spans="1:8" ht="15.75" customHeight="1">
      <c r="A612" s="28">
        <v>9</v>
      </c>
      <c r="B612" s="28">
        <v>16</v>
      </c>
      <c r="C612" s="30">
        <f t="shared" ca="1" si="79"/>
        <v>16.070062520299231</v>
      </c>
      <c r="D612" s="30">
        <f t="shared" ca="1" si="80"/>
        <v>2.7769580702396275</v>
      </c>
      <c r="E612" s="30">
        <f t="shared" ca="1" si="84"/>
        <v>8.298499399085954E-2</v>
      </c>
      <c r="F612" s="30">
        <f t="shared" ca="1" si="85"/>
        <v>-8.8086617279793999E-2</v>
      </c>
      <c r="G612" s="30">
        <f t="shared" ca="1" si="81"/>
        <v>4.1390198061403449</v>
      </c>
      <c r="H612" s="30">
        <f t="shared" ca="1" si="82"/>
        <v>62.741292669240607</v>
      </c>
    </row>
    <row r="613" spans="1:8" ht="15.75" customHeight="1">
      <c r="A613" s="28">
        <v>9</v>
      </c>
      <c r="B613" s="28">
        <v>9.6</v>
      </c>
      <c r="C613" s="30">
        <f t="shared" ca="1" si="79"/>
        <v>9.5892985106912398</v>
      </c>
      <c r="D613" s="30">
        <f t="shared" ca="1" si="80"/>
        <v>2.2606477382210737</v>
      </c>
      <c r="E613" s="30">
        <f t="shared" ref="E613:E644" ca="1" si="86">NORMINV(RAND(),0,SQRT($A$15*(1/A$16+((D613-$A$17)^2/($A$18)))))</f>
        <v>4.3372459234745407E-3</v>
      </c>
      <c r="F613" s="30">
        <f t="shared" ref="F613:F644" ca="1" si="87">NORMINV(RAND(),0,SQRT($A$15*(1+1/A$16+((D613-$A$17)^2/($A$18)))))</f>
        <v>-0.49870721513976951</v>
      </c>
      <c r="G613" s="30">
        <f t="shared" ca="1" si="81"/>
        <v>2.793326860080529</v>
      </c>
      <c r="H613" s="30">
        <f t="shared" ca="1" si="82"/>
        <v>16.335274675783474</v>
      </c>
    </row>
    <row r="614" spans="1:8" ht="15.75" customHeight="1">
      <c r="A614" s="28">
        <v>9</v>
      </c>
      <c r="B614" s="28">
        <v>19</v>
      </c>
      <c r="C614" s="30">
        <f t="shared" ca="1" si="79"/>
        <v>19.012027285997021</v>
      </c>
      <c r="D614" s="30">
        <f t="shared" ca="1" si="80"/>
        <v>2.9450717939493982</v>
      </c>
      <c r="E614" s="30">
        <f t="shared" ca="1" si="86"/>
        <v>5.7117894120174859E-2</v>
      </c>
      <c r="F614" s="30">
        <f t="shared" ca="1" si="87"/>
        <v>0.55747889080994228</v>
      </c>
      <c r="G614" s="30">
        <f t="shared" ca="1" si="81"/>
        <v>5.0375751724257416</v>
      </c>
      <c r="H614" s="30">
        <f t="shared" ca="1" si="82"/>
        <v>154.0959056327531</v>
      </c>
    </row>
    <row r="615" spans="1:8" ht="15.75" customHeight="1">
      <c r="A615" s="28">
        <v>9</v>
      </c>
      <c r="B615" s="28">
        <v>10.199999999999999</v>
      </c>
      <c r="C615" s="30">
        <f t="shared" ca="1" si="79"/>
        <v>10.145729365282032</v>
      </c>
      <c r="D615" s="30">
        <f t="shared" ca="1" si="80"/>
        <v>2.317052864757795</v>
      </c>
      <c r="E615" s="30">
        <f t="shared" ca="1" si="86"/>
        <v>7.235433225940284E-2</v>
      </c>
      <c r="F615" s="30">
        <f t="shared" ca="1" si="87"/>
        <v>-0.60324600918276272</v>
      </c>
      <c r="G615" s="30">
        <f t="shared" ca="1" si="81"/>
        <v>2.8503665919649857</v>
      </c>
      <c r="H615" s="30">
        <f t="shared" ca="1" si="82"/>
        <v>17.294120564274419</v>
      </c>
    </row>
    <row r="616" spans="1:8" ht="15.75" customHeight="1">
      <c r="A616" s="28">
        <v>9</v>
      </c>
      <c r="B616" s="28">
        <v>16.8</v>
      </c>
      <c r="C616" s="30">
        <f t="shared" ca="1" si="79"/>
        <v>16.880297329006304</v>
      </c>
      <c r="D616" s="30">
        <f t="shared" ca="1" si="80"/>
        <v>2.8261471032903063</v>
      </c>
      <c r="E616" s="30">
        <f t="shared" ca="1" si="86"/>
        <v>9.873128680043284E-3</v>
      </c>
      <c r="F616" s="30">
        <f t="shared" ca="1" si="87"/>
        <v>3.6870882896602016E-2</v>
      </c>
      <c r="G616" s="30">
        <f t="shared" ca="1" si="81"/>
        <v>4.2724572576884086</v>
      </c>
      <c r="H616" s="30">
        <f t="shared" ca="1" si="82"/>
        <v>71.697598813147195</v>
      </c>
    </row>
    <row r="617" spans="1:8" ht="15.75" customHeight="1">
      <c r="A617" s="28">
        <v>9</v>
      </c>
      <c r="B617" s="28">
        <v>21</v>
      </c>
      <c r="C617" s="30">
        <f t="shared" ca="1" si="79"/>
        <v>21.015165284121881</v>
      </c>
      <c r="D617" s="30">
        <f t="shared" ca="1" si="80"/>
        <v>3.0452443334807251</v>
      </c>
      <c r="E617" s="30">
        <f t="shared" ca="1" si="86"/>
        <v>-0.13597998994709939</v>
      </c>
      <c r="F617" s="30">
        <f t="shared" ca="1" si="87"/>
        <v>6.1294348211311078E-2</v>
      </c>
      <c r="G617" s="30">
        <f t="shared" ca="1" si="81"/>
        <v>4.5144529439820307</v>
      </c>
      <c r="H617" s="30">
        <f t="shared" ca="1" si="82"/>
        <v>91.327591045790513</v>
      </c>
    </row>
    <row r="618" spans="1:8" ht="15.75" customHeight="1">
      <c r="A618" s="28">
        <v>9</v>
      </c>
      <c r="B618" s="28">
        <v>17.5</v>
      </c>
      <c r="C618" s="30">
        <f t="shared" ca="1" si="79"/>
        <v>17.5096719336149</v>
      </c>
      <c r="D618" s="30">
        <f t="shared" ca="1" si="80"/>
        <v>2.8627534101779171</v>
      </c>
      <c r="E618" s="30">
        <f t="shared" ca="1" si="86"/>
        <v>7.1446115056773729E-2</v>
      </c>
      <c r="F618" s="30">
        <f t="shared" ca="1" si="87"/>
        <v>-0.26048592439653401</v>
      </c>
      <c r="G618" s="30">
        <f t="shared" ca="1" si="81"/>
        <v>4.0973937822587585</v>
      </c>
      <c r="H618" s="30">
        <f t="shared" ca="1" si="82"/>
        <v>60.183232418209315</v>
      </c>
    </row>
    <row r="619" spans="1:8" ht="15.75" customHeight="1">
      <c r="A619" s="28">
        <v>9</v>
      </c>
      <c r="B619" s="28">
        <v>16</v>
      </c>
      <c r="C619" s="30">
        <f t="shared" ca="1" si="79"/>
        <v>16.078727412244639</v>
      </c>
      <c r="D619" s="30">
        <f t="shared" ca="1" si="80"/>
        <v>2.7774971195894413</v>
      </c>
      <c r="E619" s="30">
        <f t="shared" ca="1" si="86"/>
        <v>6.2522989491154396E-2</v>
      </c>
      <c r="F619" s="30">
        <f t="shared" ca="1" si="87"/>
        <v>-4.4837566552451309E-2</v>
      </c>
      <c r="G619" s="30">
        <f t="shared" ca="1" si="81"/>
        <v>4.1627009950864933</v>
      </c>
      <c r="H619" s="30">
        <f t="shared" ca="1" si="82"/>
        <v>64.244813391099171</v>
      </c>
    </row>
    <row r="620" spans="1:8" ht="15.75" customHeight="1">
      <c r="A620" s="28">
        <v>9</v>
      </c>
      <c r="B620" s="28">
        <v>11.2</v>
      </c>
      <c r="C620" s="30">
        <f t="shared" ca="1" si="79"/>
        <v>11.150756401157876</v>
      </c>
      <c r="D620" s="30">
        <f t="shared" ca="1" si="80"/>
        <v>2.4115073342740572</v>
      </c>
      <c r="E620" s="30">
        <f t="shared" ca="1" si="86"/>
        <v>-4.2053882139062495E-3</v>
      </c>
      <c r="F620" s="30">
        <f t="shared" ca="1" si="87"/>
        <v>-0.70785165495943547</v>
      </c>
      <c r="G620" s="30">
        <f t="shared" ca="1" si="81"/>
        <v>2.8258766324804081</v>
      </c>
      <c r="H620" s="30">
        <f t="shared" ca="1" si="82"/>
        <v>16.875732318695256</v>
      </c>
    </row>
    <row r="621" spans="1:8" ht="15.75" customHeight="1">
      <c r="A621" s="28">
        <v>9</v>
      </c>
      <c r="B621" s="28">
        <v>25.3</v>
      </c>
      <c r="C621" s="30">
        <f t="shared" ca="1" si="79"/>
        <v>25.240442490813781</v>
      </c>
      <c r="D621" s="30">
        <f t="shared" ca="1" si="80"/>
        <v>3.2284475688511067</v>
      </c>
      <c r="E621" s="30">
        <f t="shared" ca="1" si="86"/>
        <v>-8.8903951631339687E-5</v>
      </c>
      <c r="F621" s="30">
        <f t="shared" ca="1" si="87"/>
        <v>0.45189283736785163</v>
      </c>
      <c r="G621" s="30">
        <f t="shared" ca="1" si="81"/>
        <v>5.3448290537723047</v>
      </c>
      <c r="H621" s="30">
        <f t="shared" ca="1" si="82"/>
        <v>209.52206453075465</v>
      </c>
    </row>
    <row r="622" spans="1:8" ht="15.75" customHeight="1">
      <c r="A622" s="28">
        <v>9</v>
      </c>
      <c r="B622" s="28">
        <v>30.2</v>
      </c>
      <c r="C622" s="30">
        <f t="shared" ca="1" si="79"/>
        <v>30.048433737551129</v>
      </c>
      <c r="D622" s="30">
        <f t="shared" ca="1" si="80"/>
        <v>3.4028105377443261</v>
      </c>
      <c r="E622" s="30">
        <f t="shared" ca="1" si="86"/>
        <v>6.1409092684985296E-2</v>
      </c>
      <c r="F622" s="30">
        <f t="shared" ca="1" si="87"/>
        <v>-0.30596716975876365</v>
      </c>
      <c r="G622" s="30">
        <f t="shared" ca="1" si="81"/>
        <v>4.9376898743042457</v>
      </c>
      <c r="H622" s="30">
        <f t="shared" ca="1" si="82"/>
        <v>139.44773538256624</v>
      </c>
    </row>
    <row r="623" spans="1:8" ht="15.75" customHeight="1">
      <c r="A623" s="28">
        <v>9</v>
      </c>
      <c r="B623" s="28">
        <v>11.2</v>
      </c>
      <c r="C623" s="30">
        <f t="shared" ca="1" si="79"/>
        <v>11.159299992162012</v>
      </c>
      <c r="D623" s="30">
        <f t="shared" ca="1" si="80"/>
        <v>2.4122732302692218</v>
      </c>
      <c r="E623" s="30">
        <f t="shared" ca="1" si="86"/>
        <v>1.6266606501536184E-2</v>
      </c>
      <c r="F623" s="30">
        <f t="shared" ca="1" si="87"/>
        <v>-1.1984693053686792</v>
      </c>
      <c r="G623" s="30">
        <f t="shared" ca="1" si="81"/>
        <v>2.3570013991096257</v>
      </c>
      <c r="H623" s="30">
        <f t="shared" ca="1" si="82"/>
        <v>10.559240983259821</v>
      </c>
    </row>
    <row r="624" spans="1:8" ht="15.75" customHeight="1">
      <c r="A624" s="28">
        <v>9</v>
      </c>
      <c r="B624" s="28">
        <v>9</v>
      </c>
      <c r="C624" s="30">
        <f t="shared" ca="1" si="79"/>
        <v>8.9913166699520559</v>
      </c>
      <c r="D624" s="30">
        <f t="shared" ca="1" si="80"/>
        <v>2.1962592971533983</v>
      </c>
      <c r="E624" s="30">
        <f t="shared" ca="1" si="86"/>
        <v>8.3305875579103392E-2</v>
      </c>
      <c r="F624" s="30">
        <f t="shared" ca="1" si="87"/>
        <v>0.47647388034138821</v>
      </c>
      <c r="G624" s="30">
        <f t="shared" ca="1" si="81"/>
        <v>3.7406729024807195</v>
      </c>
      <c r="H624" s="30">
        <f t="shared" ca="1" si="82"/>
        <v>42.126327540087971</v>
      </c>
    </row>
    <row r="625" spans="1:8" ht="15.75" customHeight="1">
      <c r="A625" s="28">
        <v>9</v>
      </c>
      <c r="B625" s="28">
        <v>9</v>
      </c>
      <c r="C625" s="30">
        <f t="shared" ca="1" si="79"/>
        <v>8.9826407940035722</v>
      </c>
      <c r="D625" s="30">
        <f t="shared" ca="1" si="80"/>
        <v>2.1952939141385914</v>
      </c>
      <c r="E625" s="30">
        <f t="shared" ca="1" si="86"/>
        <v>2.1010176629764621E-2</v>
      </c>
      <c r="F625" s="30">
        <f t="shared" ca="1" si="87"/>
        <v>-0.10417931935392616</v>
      </c>
      <c r="G625" s="30">
        <f t="shared" ca="1" si="81"/>
        <v>3.0961226844140857</v>
      </c>
      <c r="H625" s="30">
        <f t="shared" ca="1" si="82"/>
        <v>22.112049460814323</v>
      </c>
    </row>
    <row r="626" spans="1:8" ht="15.75" customHeight="1">
      <c r="A626" s="28">
        <v>9</v>
      </c>
      <c r="B626" s="28">
        <v>10.199999999999999</v>
      </c>
      <c r="C626" s="30">
        <f t="shared" ca="1" si="79"/>
        <v>10.188268792701242</v>
      </c>
      <c r="D626" s="30">
        <f t="shared" ca="1" si="80"/>
        <v>2.3212369400339252</v>
      </c>
      <c r="E626" s="30">
        <f t="shared" ca="1" si="86"/>
        <v>9.980650271092982E-2</v>
      </c>
      <c r="F626" s="30">
        <f t="shared" ca="1" si="87"/>
        <v>3.0204919847585443E-2</v>
      </c>
      <c r="G626" s="30">
        <f t="shared" ca="1" si="81"/>
        <v>3.5182099844703885</v>
      </c>
      <c r="H626" s="30">
        <f t="shared" ca="1" si="82"/>
        <v>33.724007905242395</v>
      </c>
    </row>
    <row r="627" spans="1:8" ht="15.75" customHeight="1">
      <c r="A627" s="28">
        <v>9</v>
      </c>
      <c r="B627" s="28">
        <v>7.9</v>
      </c>
      <c r="C627" s="30">
        <f t="shared" ca="1" si="79"/>
        <v>7.9273370866034396</v>
      </c>
      <c r="D627" s="30">
        <f t="shared" ca="1" si="80"/>
        <v>2.0703171768065176</v>
      </c>
      <c r="E627" s="30">
        <f t="shared" ca="1" si="86"/>
        <v>1.4463449717700352E-2</v>
      </c>
      <c r="F627" s="30">
        <f t="shared" ca="1" si="87"/>
        <v>-6.6658607579605858E-2</v>
      </c>
      <c r="G627" s="30">
        <f t="shared" ca="1" si="81"/>
        <v>2.9197927559941377</v>
      </c>
      <c r="H627" s="30">
        <f t="shared" ca="1" si="82"/>
        <v>18.537445287207234</v>
      </c>
    </row>
    <row r="628" spans="1:8" ht="15.75" customHeight="1">
      <c r="A628" s="28">
        <v>9</v>
      </c>
      <c r="B628" s="28">
        <v>13.7</v>
      </c>
      <c r="C628" s="30">
        <f t="shared" ca="1" si="79"/>
        <v>13.696298711507596</v>
      </c>
      <c r="D628" s="30">
        <f t="shared" ca="1" si="80"/>
        <v>2.617125629289148</v>
      </c>
      <c r="E628" s="30">
        <f t="shared" ca="1" si="86"/>
        <v>-3.6722871353465809E-2</v>
      </c>
      <c r="F628" s="30">
        <f t="shared" ca="1" si="87"/>
        <v>0.58585926510816411</v>
      </c>
      <c r="G628" s="30">
        <f t="shared" ca="1" si="81"/>
        <v>4.4281373600817799</v>
      </c>
      <c r="H628" s="30">
        <f t="shared" ca="1" si="82"/>
        <v>83.775228409364317</v>
      </c>
    </row>
    <row r="629" spans="1:8" ht="15.75" customHeight="1">
      <c r="A629" s="28">
        <v>9</v>
      </c>
      <c r="B629" s="28">
        <v>27.5</v>
      </c>
      <c r="C629" s="30">
        <f t="shared" ca="1" si="79"/>
        <v>27.570850290792649</v>
      </c>
      <c r="D629" s="30">
        <f t="shared" ca="1" si="80"/>
        <v>3.3167590657205417</v>
      </c>
      <c r="E629" s="30">
        <f t="shared" ca="1" si="86"/>
        <v>-1.4650780919561784E-3</v>
      </c>
      <c r="F629" s="30">
        <f t="shared" ca="1" si="87"/>
        <v>1.2019229070890621E-2</v>
      </c>
      <c r="G629" s="30">
        <f t="shared" ca="1" si="81"/>
        <v>5.0500650836522256</v>
      </c>
      <c r="H629" s="30">
        <f t="shared" ca="1" si="82"/>
        <v>156.03261932866653</v>
      </c>
    </row>
    <row r="630" spans="1:8" ht="15.75" customHeight="1">
      <c r="A630" s="28">
        <v>9</v>
      </c>
      <c r="B630" s="28">
        <v>8.4</v>
      </c>
      <c r="C630" s="30">
        <f t="shared" ca="1" si="79"/>
        <v>8.2805583670711069</v>
      </c>
      <c r="D630" s="30">
        <f t="shared" ca="1" si="80"/>
        <v>2.1139104017600951</v>
      </c>
      <c r="E630" s="30">
        <f t="shared" ca="1" si="86"/>
        <v>-0.35867218060421879</v>
      </c>
      <c r="F630" s="30">
        <f t="shared" ca="1" si="87"/>
        <v>-2.0830344331228202E-2</v>
      </c>
      <c r="G630" s="30">
        <f t="shared" ca="1" si="81"/>
        <v>2.6647952148800935</v>
      </c>
      <c r="H630" s="30">
        <f t="shared" ca="1" si="82"/>
        <v>14.365007504979557</v>
      </c>
    </row>
    <row r="631" spans="1:8" ht="15.75" customHeight="1">
      <c r="A631" s="28">
        <v>9</v>
      </c>
      <c r="B631" s="28">
        <v>11.5</v>
      </c>
      <c r="C631" s="30">
        <f t="shared" ca="1" si="79"/>
        <v>11.480400656366495</v>
      </c>
      <c r="D631" s="30">
        <f t="shared" ca="1" si="80"/>
        <v>2.4406412906627728</v>
      </c>
      <c r="E631" s="30">
        <f t="shared" ca="1" si="86"/>
        <v>-5.7385173123268657E-2</v>
      </c>
      <c r="F631" s="30">
        <f t="shared" ca="1" si="87"/>
        <v>0.13999162708199855</v>
      </c>
      <c r="G631" s="30">
        <f t="shared" ca="1" si="81"/>
        <v>3.6688657884326976</v>
      </c>
      <c r="H631" s="30">
        <f t="shared" ca="1" si="82"/>
        <v>39.207411132626454</v>
      </c>
    </row>
    <row r="632" spans="1:8" ht="15.75" customHeight="1">
      <c r="A632" s="28">
        <v>9</v>
      </c>
      <c r="B632" s="28">
        <v>10.199999999999999</v>
      </c>
      <c r="C632" s="30">
        <f t="shared" ca="1" si="79"/>
        <v>10.229651166395051</v>
      </c>
      <c r="D632" s="30">
        <f t="shared" ca="1" si="80"/>
        <v>2.3252904803005303</v>
      </c>
      <c r="E632" s="30">
        <f t="shared" ca="1" si="86"/>
        <v>8.5694255445109599E-2</v>
      </c>
      <c r="F632" s="30">
        <f t="shared" ca="1" si="87"/>
        <v>-0.2359128114801434</v>
      </c>
      <c r="G632" s="30">
        <f t="shared" ca="1" si="81"/>
        <v>3.2447037752586678</v>
      </c>
      <c r="H632" s="30">
        <f t="shared" ca="1" si="82"/>
        <v>25.654109552588316</v>
      </c>
    </row>
    <row r="633" spans="1:8" ht="15.75" customHeight="1">
      <c r="A633" s="28">
        <v>9</v>
      </c>
      <c r="B633" s="28">
        <v>7.8</v>
      </c>
      <c r="C633" s="30">
        <f t="shared" ref="C633:C696" ca="1" si="88">IF(D$7,NORMINV(RAND(),$B633,A$7),B633)</f>
        <v>7.8382064224615053</v>
      </c>
      <c r="D633" s="30">
        <f t="shared" ref="D633:D696" ca="1" si="89">LN(C633)</f>
        <v>2.059010035544647</v>
      </c>
      <c r="E633" s="30">
        <f t="shared" ca="1" si="86"/>
        <v>2.1711923628351611E-2</v>
      </c>
      <c r="F633" s="30">
        <f t="shared" ca="1" si="87"/>
        <v>8.0672582833382411E-2</v>
      </c>
      <c r="G633" s="30">
        <f t="shared" ref="G633:G696" ca="1" si="90">$A$13+$A$14*D633+IF(D$19,E633,0)+IF(D$23,F633,0)</f>
        <v>3.0556168128210617</v>
      </c>
      <c r="H633" s="30">
        <f t="shared" ca="1" si="82"/>
        <v>21.234279063938789</v>
      </c>
    </row>
    <row r="634" spans="1:8" ht="15.75" customHeight="1">
      <c r="A634" s="28">
        <v>9</v>
      </c>
      <c r="B634" s="28">
        <v>23.4</v>
      </c>
      <c r="C634" s="30">
        <f t="shared" ca="1" si="88"/>
        <v>23.526024666661968</v>
      </c>
      <c r="D634" s="30">
        <f t="shared" ca="1" si="89"/>
        <v>3.1581072410228641</v>
      </c>
      <c r="E634" s="30">
        <f t="shared" ca="1" si="86"/>
        <v>-1.7422193669843548E-2</v>
      </c>
      <c r="F634" s="30">
        <f t="shared" ca="1" si="87"/>
        <v>-0.29512152256395274</v>
      </c>
      <c r="G634" s="30">
        <f t="shared" ca="1" si="90"/>
        <v>4.463805088740469</v>
      </c>
      <c r="H634" s="30">
        <f t="shared" ca="1" si="82"/>
        <v>86.817228651640974</v>
      </c>
    </row>
    <row r="635" spans="1:8" ht="15.75" customHeight="1">
      <c r="A635" s="28">
        <v>9</v>
      </c>
      <c r="B635" s="28">
        <v>9.4</v>
      </c>
      <c r="C635" s="30">
        <f t="shared" ca="1" si="88"/>
        <v>9.2961896540357198</v>
      </c>
      <c r="D635" s="30">
        <f t="shared" ca="1" si="89"/>
        <v>2.2296046015834277</v>
      </c>
      <c r="E635" s="30">
        <f t="shared" ca="1" si="86"/>
        <v>-0.14024391681285828</v>
      </c>
      <c r="F635" s="30">
        <f t="shared" ca="1" si="87"/>
        <v>0.31838996677057196</v>
      </c>
      <c r="G635" s="30">
        <f t="shared" ca="1" si="90"/>
        <v>3.4143503867882083</v>
      </c>
      <c r="H635" s="30">
        <f t="shared" ca="1" si="82"/>
        <v>30.397196591900794</v>
      </c>
    </row>
    <row r="636" spans="1:8" ht="15.75" customHeight="1">
      <c r="A636" s="28">
        <v>9</v>
      </c>
      <c r="B636" s="28">
        <v>12</v>
      </c>
      <c r="C636" s="30">
        <f t="shared" ca="1" si="88"/>
        <v>12.087313874268794</v>
      </c>
      <c r="D636" s="30">
        <f t="shared" ca="1" si="89"/>
        <v>2.4921564624617938</v>
      </c>
      <c r="E636" s="30">
        <f t="shared" ca="1" si="86"/>
        <v>-5.9047980393519481E-2</v>
      </c>
      <c r="F636" s="30">
        <f t="shared" ca="1" si="87"/>
        <v>0.59441635983713714</v>
      </c>
      <c r="G636" s="30">
        <f t="shared" ca="1" si="90"/>
        <v>4.2070779899874937</v>
      </c>
      <c r="H636" s="30">
        <f t="shared" ca="1" si="82"/>
        <v>67.160010596381639</v>
      </c>
    </row>
    <row r="637" spans="1:8" ht="15.75" customHeight="1">
      <c r="A637" s="28">
        <v>9</v>
      </c>
      <c r="B637" s="28">
        <v>12.5</v>
      </c>
      <c r="C637" s="30">
        <f t="shared" ca="1" si="88"/>
        <v>12.580536562111854</v>
      </c>
      <c r="D637" s="30">
        <f t="shared" ca="1" si="89"/>
        <v>2.5321509023588966</v>
      </c>
      <c r="E637" s="30">
        <f t="shared" ca="1" si="86"/>
        <v>9.5948259193752578E-2</v>
      </c>
      <c r="F637" s="30">
        <f t="shared" ca="1" si="87"/>
        <v>-0.65294956175190588</v>
      </c>
      <c r="G637" s="30">
        <f t="shared" ca="1" si="90"/>
        <v>3.1810486852206434</v>
      </c>
      <c r="H637" s="30">
        <f t="shared" ref="H637:H700" ca="1" si="91">EXP(G637)</f>
        <v>24.071984254339021</v>
      </c>
    </row>
    <row r="638" spans="1:8" ht="15.75" customHeight="1">
      <c r="A638" s="28">
        <v>9</v>
      </c>
      <c r="B638" s="28">
        <v>8</v>
      </c>
      <c r="C638" s="30">
        <f t="shared" ca="1" si="88"/>
        <v>7.9641792587812583</v>
      </c>
      <c r="D638" s="30">
        <f t="shared" ca="1" si="89"/>
        <v>2.074953894585156</v>
      </c>
      <c r="E638" s="30">
        <f t="shared" ca="1" si="86"/>
        <v>-2.8294532716124515E-2</v>
      </c>
      <c r="F638" s="30">
        <f t="shared" ca="1" si="87"/>
        <v>-0.15163044190421354</v>
      </c>
      <c r="G638" s="30">
        <f t="shared" ca="1" si="90"/>
        <v>2.7997540484838437</v>
      </c>
      <c r="H638" s="30">
        <f t="shared" ca="1" si="91"/>
        <v>16.440602682636275</v>
      </c>
    </row>
    <row r="639" spans="1:8" ht="15.75" customHeight="1">
      <c r="A639" s="28">
        <v>9</v>
      </c>
      <c r="B639" s="28">
        <v>13</v>
      </c>
      <c r="C639" s="30">
        <f t="shared" ca="1" si="88"/>
        <v>13.048650909146291</v>
      </c>
      <c r="D639" s="30">
        <f t="shared" ca="1" si="89"/>
        <v>2.5686847498152861</v>
      </c>
      <c r="E639" s="30">
        <f t="shared" ca="1" si="86"/>
        <v>3.9632480322522819E-2</v>
      </c>
      <c r="F639" s="30">
        <f t="shared" ca="1" si="87"/>
        <v>-0.62679409439082634</v>
      </c>
      <c r="G639" s="30">
        <f t="shared" ca="1" si="90"/>
        <v>3.211488527840304</v>
      </c>
      <c r="H639" s="30">
        <f t="shared" ca="1" si="91"/>
        <v>24.815998049614375</v>
      </c>
    </row>
    <row r="640" spans="1:8" ht="15.75" customHeight="1">
      <c r="A640" s="28">
        <v>9</v>
      </c>
      <c r="B640" s="28">
        <v>25.9</v>
      </c>
      <c r="C640" s="30">
        <f t="shared" ca="1" si="88"/>
        <v>25.979559527451432</v>
      </c>
      <c r="D640" s="30">
        <f t="shared" ca="1" si="89"/>
        <v>3.2573100568050957</v>
      </c>
      <c r="E640" s="30">
        <f t="shared" ca="1" si="86"/>
        <v>6.0622455250571262E-3</v>
      </c>
      <c r="F640" s="30">
        <f t="shared" ca="1" si="87"/>
        <v>0.39585319488383447</v>
      </c>
      <c r="G640" s="30">
        <f t="shared" ca="1" si="90"/>
        <v>5.3428159240337756</v>
      </c>
      <c r="H640" s="30">
        <f t="shared" ca="1" si="91"/>
        <v>209.10069371114088</v>
      </c>
    </row>
    <row r="641" spans="1:8" ht="15.75" customHeight="1">
      <c r="A641" s="28">
        <v>9</v>
      </c>
      <c r="B641" s="28">
        <v>8.4</v>
      </c>
      <c r="C641" s="30">
        <f t="shared" ca="1" si="88"/>
        <v>8.3550188347366809</v>
      </c>
      <c r="D641" s="30">
        <f t="shared" ca="1" si="89"/>
        <v>2.1228624163520191</v>
      </c>
      <c r="E641" s="30">
        <f t="shared" ca="1" si="86"/>
        <v>-9.232448101459248E-3</v>
      </c>
      <c r="F641" s="30">
        <f t="shared" ca="1" si="87"/>
        <v>0.22546967135821505</v>
      </c>
      <c r="G641" s="30">
        <f t="shared" ca="1" si="90"/>
        <v>3.2753840277565041</v>
      </c>
      <c r="H641" s="30">
        <f t="shared" ca="1" si="91"/>
        <v>26.453382363256434</v>
      </c>
    </row>
    <row r="642" spans="1:8" ht="15.75" customHeight="1">
      <c r="A642" s="28">
        <v>9</v>
      </c>
      <c r="B642" s="28">
        <v>9.5</v>
      </c>
      <c r="C642" s="30">
        <f t="shared" ca="1" si="88"/>
        <v>9.6563091942844235</v>
      </c>
      <c r="D642" s="30">
        <f t="shared" ca="1" si="89"/>
        <v>2.2676115042316618</v>
      </c>
      <c r="E642" s="30">
        <f t="shared" ca="1" si="86"/>
        <v>-2.5677464691803948E-2</v>
      </c>
      <c r="F642" s="30">
        <f t="shared" ca="1" si="87"/>
        <v>-0.37625799615049493</v>
      </c>
      <c r="G642" s="30">
        <f t="shared" ca="1" si="90"/>
        <v>2.8973124456869277</v>
      </c>
      <c r="H642" s="30">
        <f t="shared" ca="1" si="91"/>
        <v>18.125366943364043</v>
      </c>
    </row>
    <row r="643" spans="1:8" ht="15.75" customHeight="1">
      <c r="A643" s="28">
        <v>9</v>
      </c>
      <c r="B643" s="28">
        <v>21</v>
      </c>
      <c r="C643" s="30">
        <f t="shared" ca="1" si="88"/>
        <v>21.060444170758068</v>
      </c>
      <c r="D643" s="30">
        <f t="shared" ca="1" si="89"/>
        <v>3.0473965972126762</v>
      </c>
      <c r="E643" s="30">
        <f t="shared" ca="1" si="86"/>
        <v>5.8994988984370382E-2</v>
      </c>
      <c r="F643" s="30">
        <f t="shared" ca="1" si="87"/>
        <v>-0.64349425176361652</v>
      </c>
      <c r="G643" s="30">
        <f t="shared" ca="1" si="90"/>
        <v>4.0082093688813085</v>
      </c>
      <c r="H643" s="30">
        <f t="shared" ca="1" si="91"/>
        <v>55.048211218542455</v>
      </c>
    </row>
    <row r="644" spans="1:8" ht="15.75" customHeight="1">
      <c r="A644" s="28">
        <v>9</v>
      </c>
      <c r="B644" s="28">
        <v>13</v>
      </c>
      <c r="C644" s="30">
        <f t="shared" ca="1" si="88"/>
        <v>12.987392778627777</v>
      </c>
      <c r="D644" s="30">
        <f t="shared" ca="1" si="89"/>
        <v>2.563979100655196</v>
      </c>
      <c r="E644" s="30">
        <f t="shared" ca="1" si="86"/>
        <v>-1.7409075201674562E-2</v>
      </c>
      <c r="F644" s="30">
        <f t="shared" ca="1" si="87"/>
        <v>-0.64095495438877093</v>
      </c>
      <c r="G644" s="30">
        <f t="shared" ca="1" si="90"/>
        <v>3.1324806638303544</v>
      </c>
      <c r="H644" s="30">
        <f t="shared" ca="1" si="91"/>
        <v>22.930792634104609</v>
      </c>
    </row>
    <row r="645" spans="1:8" ht="15.75" customHeight="1">
      <c r="A645" s="28">
        <v>9</v>
      </c>
      <c r="B645" s="28">
        <v>23.5</v>
      </c>
      <c r="C645" s="30">
        <f t="shared" ca="1" si="88"/>
        <v>23.511108882613485</v>
      </c>
      <c r="D645" s="30">
        <f t="shared" ca="1" si="89"/>
        <v>3.1574730278630496</v>
      </c>
      <c r="E645" s="30">
        <f t="shared" ref="E645:E666" ca="1" si="92">NORMINV(RAND(),0,SQRT($A$15*(1/A$16+((D645-$A$17)^2/($A$18)))))</f>
        <v>-4.9302431773956781E-2</v>
      </c>
      <c r="F645" s="30">
        <f t="shared" ref="F645:F666" ca="1" si="93">NORMINV(RAND(),0,SQRT($A$15*(1+1/A$16+((D645-$A$17)^2/($A$18)))))</f>
        <v>-0.44596686802070329</v>
      </c>
      <c r="G645" s="30">
        <f t="shared" ca="1" si="90"/>
        <v>4.2800275104428946</v>
      </c>
      <c r="H645" s="30">
        <f t="shared" ca="1" si="91"/>
        <v>72.242427401161791</v>
      </c>
    </row>
    <row r="646" spans="1:8" ht="15.75" customHeight="1">
      <c r="A646" s="28">
        <v>9</v>
      </c>
      <c r="B646" s="28">
        <v>7.8</v>
      </c>
      <c r="C646" s="30">
        <f t="shared" ca="1" si="88"/>
        <v>7.8046276990798695</v>
      </c>
      <c r="D646" s="30">
        <f t="shared" ca="1" si="89"/>
        <v>2.0547168525196251</v>
      </c>
      <c r="E646" s="30">
        <f t="shared" ca="1" si="92"/>
        <v>-0.15867898281814982</v>
      </c>
      <c r="F646" s="30">
        <f t="shared" ca="1" si="93"/>
        <v>1.0478545114013507</v>
      </c>
      <c r="G646" s="30">
        <f t="shared" ca="1" si="90"/>
        <v>3.8352865605316042</v>
      </c>
      <c r="H646" s="30">
        <f t="shared" ca="1" si="91"/>
        <v>46.306695438111582</v>
      </c>
    </row>
    <row r="647" spans="1:8" ht="15.75" customHeight="1">
      <c r="A647" s="28">
        <v>9</v>
      </c>
      <c r="B647" s="28">
        <v>23.6</v>
      </c>
      <c r="C647" s="30">
        <f t="shared" ca="1" si="88"/>
        <v>23.59041845949638</v>
      </c>
      <c r="D647" s="30">
        <f t="shared" ca="1" si="89"/>
        <v>3.1608406321133069</v>
      </c>
      <c r="E647" s="30">
        <f t="shared" ca="1" si="92"/>
        <v>-6.277989372300595E-2</v>
      </c>
      <c r="F647" s="30">
        <f t="shared" ca="1" si="93"/>
        <v>0.43474717393176232</v>
      </c>
      <c r="G647" s="30">
        <f t="shared" ca="1" si="90"/>
        <v>5.1528500703203832</v>
      </c>
      <c r="H647" s="30">
        <f t="shared" ca="1" si="91"/>
        <v>172.9236331774504</v>
      </c>
    </row>
    <row r="648" spans="1:8" ht="15.75" customHeight="1">
      <c r="A648" s="28">
        <v>9</v>
      </c>
      <c r="B648" s="28">
        <v>10.8</v>
      </c>
      <c r="C648" s="30">
        <f t="shared" ca="1" si="88"/>
        <v>10.752263791851911</v>
      </c>
      <c r="D648" s="30">
        <f t="shared" ca="1" si="89"/>
        <v>2.3751163176922523</v>
      </c>
      <c r="E648" s="30">
        <f t="shared" ca="1" si="92"/>
        <v>3.6297186613974367E-2</v>
      </c>
      <c r="F648" s="30">
        <f t="shared" ca="1" si="93"/>
        <v>-0.56707824676589824</v>
      </c>
      <c r="G648" s="30">
        <f t="shared" ca="1" si="90"/>
        <v>2.9467893806569228</v>
      </c>
      <c r="H648" s="30">
        <f t="shared" ca="1" si="91"/>
        <v>19.044710151139089</v>
      </c>
    </row>
    <row r="649" spans="1:8" ht="15.75" customHeight="1">
      <c r="A649" s="28">
        <v>9</v>
      </c>
      <c r="B649" s="28">
        <v>38.5</v>
      </c>
      <c r="C649" s="30">
        <f t="shared" ca="1" si="88"/>
        <v>38.611637349252057</v>
      </c>
      <c r="D649" s="30">
        <f t="shared" ca="1" si="89"/>
        <v>3.6535537167650127</v>
      </c>
      <c r="E649" s="30">
        <f t="shared" ca="1" si="92"/>
        <v>-9.254148483550384E-2</v>
      </c>
      <c r="F649" s="30">
        <f t="shared" ca="1" si="93"/>
        <v>0.31743246549492649</v>
      </c>
      <c r="G649" s="30">
        <f t="shared" ca="1" si="90"/>
        <v>5.8230566728062199</v>
      </c>
      <c r="H649" s="30">
        <f t="shared" ca="1" si="91"/>
        <v>338.00364275487152</v>
      </c>
    </row>
    <row r="650" spans="1:8" ht="15.75" customHeight="1">
      <c r="A650" s="28">
        <v>9</v>
      </c>
      <c r="B650" s="28">
        <v>9.6</v>
      </c>
      <c r="C650" s="30">
        <f t="shared" ca="1" si="88"/>
        <v>9.6562817289281799</v>
      </c>
      <c r="D650" s="30">
        <f t="shared" ca="1" si="89"/>
        <v>2.2676086599363154</v>
      </c>
      <c r="E650" s="30">
        <f t="shared" ca="1" si="92"/>
        <v>-5.5022104892647597E-2</v>
      </c>
      <c r="F650" s="30">
        <f t="shared" ca="1" si="93"/>
        <v>-0.30689135897048958</v>
      </c>
      <c r="G650" s="30">
        <f t="shared" ca="1" si="90"/>
        <v>2.9373297247196266</v>
      </c>
      <c r="H650" s="30">
        <f t="shared" ca="1" si="91"/>
        <v>18.865403173945911</v>
      </c>
    </row>
    <row r="651" spans="1:8" ht="15.75" customHeight="1">
      <c r="A651" s="28">
        <v>9</v>
      </c>
      <c r="B651" s="28">
        <v>10.199999999999999</v>
      </c>
      <c r="C651" s="30">
        <f t="shared" ca="1" si="88"/>
        <v>9.9329306777587085</v>
      </c>
      <c r="D651" s="30">
        <f t="shared" ca="1" si="89"/>
        <v>2.2958555682255484</v>
      </c>
      <c r="E651" s="30">
        <f t="shared" ca="1" si="92"/>
        <v>3.0085239134948542E-2</v>
      </c>
      <c r="F651" s="30">
        <f t="shared" ca="1" si="93"/>
        <v>0.69978803834948644</v>
      </c>
      <c r="G651" s="30">
        <f t="shared" ca="1" si="90"/>
        <v>4.0759707427228813</v>
      </c>
      <c r="H651" s="30">
        <f t="shared" ca="1" si="91"/>
        <v>58.907637001714363</v>
      </c>
    </row>
    <row r="652" spans="1:8" ht="15.75" customHeight="1">
      <c r="A652" s="28">
        <v>9</v>
      </c>
      <c r="B652" s="28">
        <v>51</v>
      </c>
      <c r="C652" s="30">
        <f t="shared" ca="1" si="88"/>
        <v>51.104357041781128</v>
      </c>
      <c r="D652" s="30">
        <f t="shared" ca="1" si="89"/>
        <v>3.9338697585803062</v>
      </c>
      <c r="E652" s="30">
        <f t="shared" ca="1" si="92"/>
        <v>8.3587288067079712E-2</v>
      </c>
      <c r="F652" s="30">
        <f t="shared" ca="1" si="93"/>
        <v>-1.7237302106724525E-2</v>
      </c>
      <c r="G652" s="30">
        <f t="shared" ca="1" si="90"/>
        <v>6.1294871093078536</v>
      </c>
      <c r="H652" s="30">
        <f t="shared" ca="1" si="91"/>
        <v>459.20058056807358</v>
      </c>
    </row>
    <row r="653" spans="1:8" ht="15.75" customHeight="1">
      <c r="A653" s="28">
        <v>9</v>
      </c>
      <c r="B653" s="28">
        <v>19.5</v>
      </c>
      <c r="C653" s="30">
        <f t="shared" ca="1" si="88"/>
        <v>19.430089608322202</v>
      </c>
      <c r="D653" s="30">
        <f t="shared" ca="1" si="89"/>
        <v>2.966822875232662</v>
      </c>
      <c r="E653" s="30">
        <f t="shared" ca="1" si="92"/>
        <v>-5.4649693321657533E-2</v>
      </c>
      <c r="F653" s="30">
        <f t="shared" ca="1" si="93"/>
        <v>3.4769361875163746E-2</v>
      </c>
      <c r="G653" s="30">
        <f t="shared" ca="1" si="90"/>
        <v>4.4391774446169316</v>
      </c>
      <c r="H653" s="30">
        <f t="shared" ca="1" si="91"/>
        <v>84.705238260593873</v>
      </c>
    </row>
    <row r="654" spans="1:8" ht="15.75" customHeight="1">
      <c r="A654" s="28">
        <v>9</v>
      </c>
      <c r="B654" s="28">
        <v>8.8000000000000007</v>
      </c>
      <c r="C654" s="30">
        <f t="shared" ca="1" si="88"/>
        <v>8.8062187843786681</v>
      </c>
      <c r="D654" s="30">
        <f t="shared" ca="1" si="89"/>
        <v>2.1754581519464251</v>
      </c>
      <c r="E654" s="30">
        <f t="shared" ca="1" si="92"/>
        <v>5.0816665237755257E-2</v>
      </c>
      <c r="F654" s="30">
        <f t="shared" ca="1" si="93"/>
        <v>0.11553358317256092</v>
      </c>
      <c r="G654" s="30">
        <f t="shared" ca="1" si="90"/>
        <v>3.3127397033699295</v>
      </c>
      <c r="H654" s="30">
        <f t="shared" ca="1" si="91"/>
        <v>27.460255462394954</v>
      </c>
    </row>
    <row r="655" spans="1:8" ht="15.75" customHeight="1">
      <c r="A655" s="28">
        <v>9</v>
      </c>
      <c r="B655" s="28">
        <v>10.4</v>
      </c>
      <c r="C655" s="30">
        <f t="shared" ca="1" si="88"/>
        <v>10.436345280033432</v>
      </c>
      <c r="D655" s="30">
        <f t="shared" ca="1" si="89"/>
        <v>2.3452944522037349</v>
      </c>
      <c r="E655" s="30">
        <f t="shared" ca="1" si="92"/>
        <v>-0.12901992820351613</v>
      </c>
      <c r="F655" s="30">
        <f t="shared" ca="1" si="93"/>
        <v>0.10624289765856444</v>
      </c>
      <c r="G655" s="30">
        <f t="shared" ca="1" si="90"/>
        <v>3.4053266891034712</v>
      </c>
      <c r="H655" s="30">
        <f t="shared" ca="1" si="91"/>
        <v>30.124135343350201</v>
      </c>
    </row>
    <row r="656" spans="1:8" ht="15.75" customHeight="1">
      <c r="A656" s="28">
        <v>9</v>
      </c>
      <c r="B656" s="28">
        <v>8.6</v>
      </c>
      <c r="C656" s="30">
        <f t="shared" ca="1" si="88"/>
        <v>8.6400940947198581</v>
      </c>
      <c r="D656" s="30">
        <f t="shared" ca="1" si="89"/>
        <v>2.1564134733492382</v>
      </c>
      <c r="E656" s="30">
        <f t="shared" ca="1" si="92"/>
        <v>3.5241635607186413E-2</v>
      </c>
      <c r="F656" s="30">
        <f t="shared" ca="1" si="93"/>
        <v>0.12442865370237556</v>
      </c>
      <c r="G656" s="30">
        <f t="shared" ca="1" si="90"/>
        <v>3.2744695740928775</v>
      </c>
      <c r="H656" s="30">
        <f t="shared" ca="1" si="91"/>
        <v>26.42920302796486</v>
      </c>
    </row>
    <row r="657" spans="1:8" ht="15.75" customHeight="1">
      <c r="A657" s="28">
        <v>9</v>
      </c>
      <c r="B657" s="28">
        <v>8</v>
      </c>
      <c r="C657" s="30">
        <f t="shared" ca="1" si="88"/>
        <v>7.9615281313807928</v>
      </c>
      <c r="D657" s="30">
        <f t="shared" ca="1" si="89"/>
        <v>2.074620957735319</v>
      </c>
      <c r="E657" s="30">
        <f t="shared" ca="1" si="92"/>
        <v>-7.7078856625233672E-2</v>
      </c>
      <c r="F657" s="30">
        <f t="shared" ca="1" si="93"/>
        <v>0.17502034749953943</v>
      </c>
      <c r="G657" s="30">
        <f t="shared" ca="1" si="90"/>
        <v>3.0770682583081888</v>
      </c>
      <c r="H657" s="30">
        <f t="shared" ca="1" si="91"/>
        <v>21.694705797355429</v>
      </c>
    </row>
    <row r="658" spans="1:8" ht="15.75" customHeight="1">
      <c r="A658" s="28">
        <v>9</v>
      </c>
      <c r="B658" s="28">
        <v>12</v>
      </c>
      <c r="C658" s="30">
        <f t="shared" ca="1" si="88"/>
        <v>11.931184499241802</v>
      </c>
      <c r="D658" s="30">
        <f t="shared" ca="1" si="89"/>
        <v>2.4791555186280765</v>
      </c>
      <c r="E658" s="30">
        <f t="shared" ca="1" si="92"/>
        <v>4.2825874884122657E-2</v>
      </c>
      <c r="F658" s="30">
        <f t="shared" ca="1" si="93"/>
        <v>-9.9223651081218819E-2</v>
      </c>
      <c r="G658" s="30">
        <f t="shared" ca="1" si="90"/>
        <v>3.5937466487720391</v>
      </c>
      <c r="H658" s="30">
        <f t="shared" ca="1" si="91"/>
        <v>36.370086916153006</v>
      </c>
    </row>
    <row r="659" spans="1:8" ht="15.75" customHeight="1">
      <c r="A659" s="28">
        <v>9</v>
      </c>
      <c r="B659" s="28">
        <v>26.4</v>
      </c>
      <c r="C659" s="30">
        <f t="shared" ca="1" si="88"/>
        <v>26.48633028760926</v>
      </c>
      <c r="D659" s="30">
        <f t="shared" ca="1" si="89"/>
        <v>3.2766287616984555</v>
      </c>
      <c r="E659" s="30">
        <f t="shared" ca="1" si="92"/>
        <v>0.12548800445375655</v>
      </c>
      <c r="F659" s="30">
        <f t="shared" ca="1" si="93"/>
        <v>0.72219821590502109</v>
      </c>
      <c r="G659" s="30">
        <f t="shared" ca="1" si="90"/>
        <v>5.8206314125384733</v>
      </c>
      <c r="H659" s="30">
        <f t="shared" ca="1" si="91"/>
        <v>337.18488919629982</v>
      </c>
    </row>
    <row r="660" spans="1:8" ht="15.75" customHeight="1">
      <c r="A660" s="28">
        <v>9</v>
      </c>
      <c r="B660" s="28">
        <v>28.7</v>
      </c>
      <c r="C660" s="30">
        <f t="shared" ca="1" si="88"/>
        <v>28.674792735723386</v>
      </c>
      <c r="D660" s="30">
        <f t="shared" ca="1" si="89"/>
        <v>3.3560184349413045</v>
      </c>
      <c r="E660" s="30">
        <f t="shared" ca="1" si="92"/>
        <v>-1.0485350598703615E-2</v>
      </c>
      <c r="F660" s="30">
        <f t="shared" ca="1" si="93"/>
        <v>0.49747003021709002</v>
      </c>
      <c r="G660" s="30">
        <f t="shared" ca="1" si="90"/>
        <v>5.5916166983929259</v>
      </c>
      <c r="H660" s="30">
        <f t="shared" ca="1" si="91"/>
        <v>268.16881754052793</v>
      </c>
    </row>
    <row r="661" spans="1:8" ht="15.75" customHeight="1">
      <c r="A661" s="28">
        <v>9</v>
      </c>
      <c r="B661" s="28">
        <v>8.4</v>
      </c>
      <c r="C661" s="30">
        <f t="shared" ca="1" si="88"/>
        <v>8.3408981085527927</v>
      </c>
      <c r="D661" s="30">
        <f t="shared" ca="1" si="89"/>
        <v>2.1211708974496735</v>
      </c>
      <c r="E661" s="30">
        <f t="shared" ca="1" si="92"/>
        <v>-0.1238715240985859</v>
      </c>
      <c r="F661" s="30">
        <f t="shared" ca="1" si="93"/>
        <v>-1.0213950552886724</v>
      </c>
      <c r="G661" s="30">
        <f t="shared" ca="1" si="90"/>
        <v>1.9110744350484135</v>
      </c>
      <c r="H661" s="30">
        <f t="shared" ca="1" si="91"/>
        <v>6.7603484531367659</v>
      </c>
    </row>
    <row r="662" spans="1:8" ht="15.75" customHeight="1">
      <c r="A662" s="28">
        <v>9</v>
      </c>
      <c r="B662" s="28">
        <v>11.1</v>
      </c>
      <c r="C662" s="30">
        <f t="shared" ca="1" si="88"/>
        <v>11.133675143304458</v>
      </c>
      <c r="D662" s="30">
        <f t="shared" ca="1" si="89"/>
        <v>2.4099743123376762</v>
      </c>
      <c r="E662" s="30">
        <f t="shared" ca="1" si="92"/>
        <v>-5.1248525615152932E-2</v>
      </c>
      <c r="F662" s="30">
        <f t="shared" ca="1" si="93"/>
        <v>-0.41779800772662307</v>
      </c>
      <c r="G662" s="30">
        <f t="shared" ca="1" si="90"/>
        <v>3.0663442575052211</v>
      </c>
      <c r="H662" s="30">
        <f t="shared" ca="1" si="91"/>
        <v>21.463294798598039</v>
      </c>
    </row>
    <row r="663" spans="1:8" ht="15.75" customHeight="1">
      <c r="A663" s="28">
        <v>9</v>
      </c>
      <c r="B663" s="28">
        <v>19.2</v>
      </c>
      <c r="C663" s="30">
        <f t="shared" ca="1" si="88"/>
        <v>19.183248592642858</v>
      </c>
      <c r="D663" s="30">
        <f t="shared" ca="1" si="89"/>
        <v>2.9540374290778368</v>
      </c>
      <c r="E663" s="30">
        <f t="shared" ca="1" si="92"/>
        <v>4.8465571655494026E-2</v>
      </c>
      <c r="F663" s="30">
        <f t="shared" ca="1" si="93"/>
        <v>0.78719125299223314</v>
      </c>
      <c r="G663" s="30">
        <f t="shared" ca="1" si="90"/>
        <v>5.2735068697562983</v>
      </c>
      <c r="H663" s="30">
        <f t="shared" ca="1" si="91"/>
        <v>195.09895077984442</v>
      </c>
    </row>
    <row r="664" spans="1:8" ht="15.75" customHeight="1">
      <c r="A664" s="28">
        <v>9</v>
      </c>
      <c r="B664" s="28">
        <v>27.7</v>
      </c>
      <c r="C664" s="30">
        <f t="shared" ca="1" si="88"/>
        <v>27.696439558201043</v>
      </c>
      <c r="D664" s="30">
        <f t="shared" ca="1" si="89"/>
        <v>3.3213038691268419</v>
      </c>
      <c r="E664" s="30">
        <f t="shared" ca="1" si="92"/>
        <v>-8.2229502279881628E-3</v>
      </c>
      <c r="F664" s="30">
        <f t="shared" ca="1" si="93"/>
        <v>0.19583505511860952</v>
      </c>
      <c r="G664" s="30">
        <f t="shared" ca="1" si="90"/>
        <v>5.2346616847660803</v>
      </c>
      <c r="H664" s="30">
        <f t="shared" ca="1" si="91"/>
        <v>187.6656054699348</v>
      </c>
    </row>
    <row r="665" spans="1:8" ht="15.75" customHeight="1">
      <c r="A665" s="28">
        <v>9</v>
      </c>
      <c r="B665" s="28">
        <v>16.8</v>
      </c>
      <c r="C665" s="30">
        <f t="shared" ca="1" si="88"/>
        <v>16.767779488387152</v>
      </c>
      <c r="D665" s="30">
        <f t="shared" ca="1" si="89"/>
        <v>2.8194591573118899</v>
      </c>
      <c r="E665" s="30">
        <f t="shared" ca="1" si="92"/>
        <v>0.12440714657337744</v>
      </c>
      <c r="F665" s="30">
        <f t="shared" ca="1" si="93"/>
        <v>0.61455697143305132</v>
      </c>
      <c r="G665" s="30">
        <f t="shared" ca="1" si="90"/>
        <v>4.9535838006059532</v>
      </c>
      <c r="H665" s="30">
        <f t="shared" ca="1" si="91"/>
        <v>141.68181452599262</v>
      </c>
    </row>
    <row r="666" spans="1:8" ht="15.75" customHeight="1">
      <c r="A666" s="28">
        <v>9</v>
      </c>
      <c r="B666" s="28">
        <v>11.4</v>
      </c>
      <c r="C666" s="30">
        <f t="shared" ca="1" si="88"/>
        <v>11.394853185119276</v>
      </c>
      <c r="D666" s="30">
        <f t="shared" ca="1" si="89"/>
        <v>2.4331617784653945</v>
      </c>
      <c r="E666" s="30">
        <f t="shared" ca="1" si="92"/>
        <v>3.5144150592117639E-2</v>
      </c>
      <c r="F666" s="30">
        <f t="shared" ca="1" si="93"/>
        <v>0.49887291160110292</v>
      </c>
      <c r="G666" s="30">
        <f t="shared" ca="1" si="90"/>
        <v>4.1078698306049093</v>
      </c>
      <c r="H666" s="30">
        <f t="shared" ca="1" si="91"/>
        <v>60.817028915564876</v>
      </c>
    </row>
    <row r="667" spans="1:8" ht="15.75" customHeight="1">
      <c r="A667" s="28"/>
      <c r="B667" s="29" t="s">
        <v>36</v>
      </c>
      <c r="C667" s="30"/>
      <c r="D667" s="30"/>
      <c r="E667" s="39"/>
      <c r="F667" s="39"/>
      <c r="G667" s="30"/>
      <c r="H667" s="39">
        <f t="shared" ref="H667" ca="1" si="94">SUM(H581:H666)</f>
        <v>7163.8787081888413</v>
      </c>
    </row>
    <row r="668" spans="1:8" ht="15.75" customHeight="1">
      <c r="A668" s="27">
        <v>10</v>
      </c>
      <c r="B668" s="27">
        <v>13</v>
      </c>
      <c r="C668" s="30">
        <f t="shared" ca="1" si="88"/>
        <v>12.967631013962695</v>
      </c>
      <c r="D668" s="30">
        <f t="shared" ca="1" si="89"/>
        <v>2.5624563304476493</v>
      </c>
      <c r="E668" s="30">
        <f t="shared" ref="E668:E699" ca="1" si="95">NORMINV(RAND(),0,SQRT($A$15*(1/A$16+((D668-$A$17)^2/($A$18)))))</f>
        <v>-0.20413728121871685</v>
      </c>
      <c r="F668" s="30">
        <f t="shared" ref="F668:F699" ca="1" si="96">NORMINV(RAND(),0,SQRT($A$15*(1+1/A$16+((D668-$A$17)^2/($A$18)))))</f>
        <v>-0.48275388066811953</v>
      </c>
      <c r="G668" s="30">
        <f t="shared" ca="1" si="90"/>
        <v>3.1014276516798978</v>
      </c>
      <c r="H668" s="30">
        <f t="shared" ca="1" si="91"/>
        <v>22.229664856461675</v>
      </c>
    </row>
    <row r="669" spans="1:8" ht="15.75" customHeight="1">
      <c r="A669" s="27">
        <v>10</v>
      </c>
      <c r="B669" s="27">
        <v>17.600000000000001</v>
      </c>
      <c r="C669" s="30">
        <f t="shared" ca="1" si="88"/>
        <v>17.68907056471685</v>
      </c>
      <c r="D669" s="30">
        <f t="shared" ca="1" si="89"/>
        <v>2.8729469666397356</v>
      </c>
      <c r="E669" s="30">
        <f t="shared" ca="1" si="95"/>
        <v>7.7285343574742243E-3</v>
      </c>
      <c r="F669" s="30">
        <f t="shared" ca="1" si="96"/>
        <v>0.68882277909721967</v>
      </c>
      <c r="G669" s="30">
        <f t="shared" ca="1" si="90"/>
        <v>4.9998933648986892</v>
      </c>
      <c r="H669" s="30">
        <f t="shared" ca="1" si="91"/>
        <v>148.39733389409619</v>
      </c>
    </row>
    <row r="670" spans="1:8" ht="15.75" customHeight="1">
      <c r="A670" s="27">
        <v>10</v>
      </c>
      <c r="B670" s="27">
        <v>24.5</v>
      </c>
      <c r="C670" s="30">
        <f t="shared" ca="1" si="88"/>
        <v>24.527657860501794</v>
      </c>
      <c r="D670" s="30">
        <f t="shared" ca="1" si="89"/>
        <v>3.1998013730963342</v>
      </c>
      <c r="E670" s="30">
        <f t="shared" ca="1" si="95"/>
        <v>4.1796045291664113E-2</v>
      </c>
      <c r="F670" s="30">
        <f t="shared" ca="1" si="96"/>
        <v>0.10370886512383005</v>
      </c>
      <c r="G670" s="30">
        <f t="shared" ca="1" si="90"/>
        <v>4.9910134400253083</v>
      </c>
      <c r="H670" s="30">
        <f t="shared" ca="1" si="91"/>
        <v>147.08541023024947</v>
      </c>
    </row>
    <row r="671" spans="1:8" ht="15.75" customHeight="1">
      <c r="A671" s="27">
        <v>10</v>
      </c>
      <c r="B671" s="27">
        <v>18</v>
      </c>
      <c r="C671" s="30">
        <f t="shared" ca="1" si="88"/>
        <v>18.072275444686397</v>
      </c>
      <c r="D671" s="30">
        <f t="shared" ca="1" si="89"/>
        <v>2.8943790205660629</v>
      </c>
      <c r="E671" s="30">
        <f t="shared" ca="1" si="95"/>
        <v>-3.6601463343475985E-2</v>
      </c>
      <c r="F671" s="30">
        <f t="shared" ca="1" si="96"/>
        <v>0.6133099515449808</v>
      </c>
      <c r="G671" s="30">
        <f t="shared" ca="1" si="90"/>
        <v>4.9156007447752561</v>
      </c>
      <c r="H671" s="30">
        <f t="shared" ca="1" si="91"/>
        <v>136.40122751903144</v>
      </c>
    </row>
    <row r="672" spans="1:8" ht="15.75" customHeight="1">
      <c r="A672" s="27">
        <v>10</v>
      </c>
      <c r="B672" s="27">
        <v>11.1</v>
      </c>
      <c r="C672" s="30">
        <f t="shared" ca="1" si="88"/>
        <v>11.125650872907823</v>
      </c>
      <c r="D672" s="30">
        <f t="shared" ca="1" si="89"/>
        <v>2.4092533317708447</v>
      </c>
      <c r="E672" s="30">
        <f t="shared" ca="1" si="95"/>
        <v>4.9684346392061728E-2</v>
      </c>
      <c r="F672" s="30">
        <f t="shared" ca="1" si="96"/>
        <v>-0.22356111035035489</v>
      </c>
      <c r="G672" s="30">
        <f t="shared" ca="1" si="90"/>
        <v>3.3603181075832782</v>
      </c>
      <c r="H672" s="30">
        <f t="shared" ca="1" si="91"/>
        <v>28.798350395956433</v>
      </c>
    </row>
    <row r="673" spans="1:8" ht="15.75" customHeight="1">
      <c r="A673" s="27">
        <v>10</v>
      </c>
      <c r="B673" s="27">
        <v>10.7</v>
      </c>
      <c r="C673" s="30">
        <f t="shared" ca="1" si="88"/>
        <v>10.733888403725025</v>
      </c>
      <c r="D673" s="30">
        <f t="shared" ca="1" si="89"/>
        <v>2.3734058771778637</v>
      </c>
      <c r="E673" s="30">
        <f t="shared" ca="1" si="95"/>
        <v>7.1473111317178664E-2</v>
      </c>
      <c r="F673" s="30">
        <f t="shared" ca="1" si="96"/>
        <v>-0.49519143986073411</v>
      </c>
      <c r="G673" s="30">
        <f t="shared" ca="1" si="90"/>
        <v>3.051014936166454</v>
      </c>
      <c r="H673" s="30">
        <f t="shared" ca="1" si="91"/>
        <v>21.136786028352208</v>
      </c>
    </row>
    <row r="674" spans="1:8" ht="15.75" customHeight="1">
      <c r="A674" s="27">
        <v>10</v>
      </c>
      <c r="B674" s="27">
        <v>11.9</v>
      </c>
      <c r="C674" s="30">
        <f t="shared" ca="1" si="88"/>
        <v>11.891402223228075</v>
      </c>
      <c r="D674" s="30">
        <f t="shared" ca="1" si="89"/>
        <v>2.4758156367372059</v>
      </c>
      <c r="E674" s="30">
        <f t="shared" ca="1" si="95"/>
        <v>5.3177353254479663E-2</v>
      </c>
      <c r="F674" s="30">
        <f t="shared" ca="1" si="96"/>
        <v>-1.064352626778134</v>
      </c>
      <c r="G674" s="30">
        <f t="shared" ca="1" si="90"/>
        <v>2.6334291557578187</v>
      </c>
      <c r="H674" s="30">
        <f t="shared" ca="1" si="91"/>
        <v>13.92142688498072</v>
      </c>
    </row>
    <row r="675" spans="1:8" ht="15.75" customHeight="1">
      <c r="A675" s="27">
        <v>10</v>
      </c>
      <c r="B675" s="27">
        <v>32</v>
      </c>
      <c r="C675" s="30">
        <f t="shared" ca="1" si="88"/>
        <v>32.008374951929483</v>
      </c>
      <c r="D675" s="30">
        <f t="shared" ca="1" si="89"/>
        <v>3.4659975858055385</v>
      </c>
      <c r="E675" s="30">
        <f t="shared" ca="1" si="95"/>
        <v>-2.8401333531477269E-2</v>
      </c>
      <c r="F675" s="30">
        <f t="shared" ca="1" si="96"/>
        <v>0.8609056076607895</v>
      </c>
      <c r="G675" s="30">
        <f t="shared" ca="1" si="90"/>
        <v>6.1195631096083911</v>
      </c>
      <c r="H675" s="30">
        <f t="shared" ca="1" si="91"/>
        <v>454.66601188943793</v>
      </c>
    </row>
    <row r="676" spans="1:8" ht="15.75" customHeight="1">
      <c r="A676" s="27">
        <v>10</v>
      </c>
      <c r="B676" s="27">
        <v>9.3000000000000007</v>
      </c>
      <c r="C676" s="30">
        <f t="shared" ca="1" si="88"/>
        <v>9.3249621806562253</v>
      </c>
      <c r="D676" s="30">
        <f t="shared" ca="1" si="89"/>
        <v>2.2326949098279525</v>
      </c>
      <c r="E676" s="30">
        <f t="shared" ca="1" si="95"/>
        <v>9.1184977489420047E-2</v>
      </c>
      <c r="F676" s="30">
        <f t="shared" ca="1" si="96"/>
        <v>0.61701154937674607</v>
      </c>
      <c r="G676" s="30">
        <f t="shared" ca="1" si="90"/>
        <v>3.9495268815941844</v>
      </c>
      <c r="H676" s="30">
        <f t="shared" ca="1" si="91"/>
        <v>51.910801068585407</v>
      </c>
    </row>
    <row r="677" spans="1:8" ht="15.75" customHeight="1">
      <c r="A677" s="27">
        <v>10</v>
      </c>
      <c r="B677" s="27">
        <v>25.2</v>
      </c>
      <c r="C677" s="30">
        <f t="shared" ca="1" si="88"/>
        <v>25.181546260679138</v>
      </c>
      <c r="D677" s="30">
        <f t="shared" ca="1" si="89"/>
        <v>3.2261114350182849</v>
      </c>
      <c r="E677" s="30">
        <f t="shared" ca="1" si="95"/>
        <v>-7.1834234005033831E-2</v>
      </c>
      <c r="F677" s="30">
        <f t="shared" ca="1" si="96"/>
        <v>0.2277280051696266</v>
      </c>
      <c r="G677" s="30">
        <f t="shared" ca="1" si="90"/>
        <v>5.0450438528868222</v>
      </c>
      <c r="H677" s="30">
        <f t="shared" ca="1" si="91"/>
        <v>155.25110725831811</v>
      </c>
    </row>
    <row r="678" spans="1:8" ht="15.75" customHeight="1">
      <c r="A678" s="27">
        <v>10</v>
      </c>
      <c r="B678" s="27">
        <v>17.8</v>
      </c>
      <c r="C678" s="30">
        <f t="shared" ca="1" si="88"/>
        <v>17.858838874296875</v>
      </c>
      <c r="D678" s="30">
        <f t="shared" ca="1" si="89"/>
        <v>2.882498560697587</v>
      </c>
      <c r="E678" s="30">
        <f t="shared" ca="1" si="95"/>
        <v>6.6968906994700039E-2</v>
      </c>
      <c r="F678" s="30">
        <f t="shared" ca="1" si="96"/>
        <v>-0.11379780627874223</v>
      </c>
      <c r="G678" s="30">
        <f t="shared" ca="1" si="90"/>
        <v>4.2723567632874735</v>
      </c>
      <c r="H678" s="30">
        <f t="shared" ca="1" si="91"/>
        <v>71.69039396793535</v>
      </c>
    </row>
    <row r="679" spans="1:8" ht="15.75" customHeight="1">
      <c r="A679" s="27">
        <v>10</v>
      </c>
      <c r="B679" s="27">
        <v>9.3000000000000007</v>
      </c>
      <c r="C679" s="30">
        <f t="shared" ca="1" si="88"/>
        <v>9.2991594605286085</v>
      </c>
      <c r="D679" s="30">
        <f t="shared" ca="1" si="89"/>
        <v>2.2299240154863171</v>
      </c>
      <c r="E679" s="30">
        <f t="shared" ca="1" si="95"/>
        <v>0.2088014975109953</v>
      </c>
      <c r="F679" s="30">
        <f t="shared" ca="1" si="96"/>
        <v>0.32979856032871951</v>
      </c>
      <c r="G679" s="30">
        <f t="shared" ca="1" si="90"/>
        <v>3.7753342192874886</v>
      </c>
      <c r="H679" s="30">
        <f t="shared" ca="1" si="91"/>
        <v>43.612081879136383</v>
      </c>
    </row>
    <row r="680" spans="1:8" ht="15.75" customHeight="1">
      <c r="A680" s="27">
        <v>10</v>
      </c>
      <c r="B680" s="27">
        <v>25.1</v>
      </c>
      <c r="C680" s="30">
        <f t="shared" ca="1" si="88"/>
        <v>25.080030677025889</v>
      </c>
      <c r="D680" s="30">
        <f t="shared" ca="1" si="89"/>
        <v>3.2220719389308732</v>
      </c>
      <c r="E680" s="30">
        <f t="shared" ca="1" si="95"/>
        <v>5.4786003734325697E-3</v>
      </c>
      <c r="F680" s="30">
        <f t="shared" ca="1" si="96"/>
        <v>0.19510739298417043</v>
      </c>
      <c r="G680" s="30">
        <f t="shared" ca="1" si="90"/>
        <v>5.0830356013397999</v>
      </c>
      <c r="H680" s="30">
        <f t="shared" ca="1" si="91"/>
        <v>161.26284337475954</v>
      </c>
    </row>
    <row r="681" spans="1:8" ht="15.75" customHeight="1">
      <c r="A681" s="27">
        <v>10</v>
      </c>
      <c r="B681" s="27">
        <v>17.100000000000001</v>
      </c>
      <c r="C681" s="30">
        <f t="shared" ca="1" si="88"/>
        <v>17.113372627241191</v>
      </c>
      <c r="D681" s="30">
        <f t="shared" ca="1" si="89"/>
        <v>2.8398601828712664</v>
      </c>
      <c r="E681" s="30">
        <f t="shared" ca="1" si="95"/>
        <v>-8.451463263103158E-2</v>
      </c>
      <c r="F681" s="30">
        <f t="shared" ca="1" si="96"/>
        <v>0.3439275922535564</v>
      </c>
      <c r="G681" s="30">
        <f t="shared" ca="1" si="90"/>
        <v>4.5078726393584096</v>
      </c>
      <c r="H681" s="30">
        <f t="shared" ca="1" si="91"/>
        <v>90.728600607319621</v>
      </c>
    </row>
    <row r="682" spans="1:8" ht="15.75" customHeight="1">
      <c r="A682" s="27">
        <v>10</v>
      </c>
      <c r="B682" s="27">
        <v>9.9</v>
      </c>
      <c r="C682" s="30">
        <f t="shared" ca="1" si="88"/>
        <v>9.8225766020099261</v>
      </c>
      <c r="D682" s="30">
        <f t="shared" ca="1" si="89"/>
        <v>2.2846834710466837</v>
      </c>
      <c r="E682" s="30">
        <f t="shared" ca="1" si="95"/>
        <v>-0.14305854571976817</v>
      </c>
      <c r="F682" s="30">
        <f t="shared" ca="1" si="96"/>
        <v>-3.3052490103307589E-2</v>
      </c>
      <c r="G682" s="30">
        <f t="shared" ca="1" si="90"/>
        <v>3.1514548249408998</v>
      </c>
      <c r="H682" s="30">
        <f t="shared" ca="1" si="91"/>
        <v>23.37003917727025</v>
      </c>
    </row>
    <row r="683" spans="1:8" ht="15.75" customHeight="1">
      <c r="A683" s="27">
        <v>10</v>
      </c>
      <c r="B683" s="27">
        <v>7.7</v>
      </c>
      <c r="C683" s="30">
        <f t="shared" ca="1" si="88"/>
        <v>7.89260032802735</v>
      </c>
      <c r="D683" s="30">
        <f t="shared" ca="1" si="89"/>
        <v>2.0659256531876946</v>
      </c>
      <c r="E683" s="30">
        <f t="shared" ca="1" si="95"/>
        <v>0.17635561174211967</v>
      </c>
      <c r="F683" s="30">
        <f t="shared" ca="1" si="96"/>
        <v>0.65166332866079435</v>
      </c>
      <c r="G683" s="30">
        <f t="shared" ca="1" si="90"/>
        <v>3.7927224583714705</v>
      </c>
      <c r="H683" s="30">
        <f t="shared" ca="1" si="91"/>
        <v>44.37705064168545</v>
      </c>
    </row>
    <row r="684" spans="1:8" ht="15.75" customHeight="1">
      <c r="A684" s="27">
        <v>10</v>
      </c>
      <c r="B684" s="27">
        <v>9.6999999999999993</v>
      </c>
      <c r="C684" s="30">
        <f t="shared" ca="1" si="88"/>
        <v>9.724614283519065</v>
      </c>
      <c r="D684" s="30">
        <f t="shared" ca="1" si="89"/>
        <v>2.2746602263548596</v>
      </c>
      <c r="E684" s="30">
        <f t="shared" ca="1" si="95"/>
        <v>-0.17390909886943651</v>
      </c>
      <c r="F684" s="30">
        <f t="shared" ca="1" si="96"/>
        <v>-0.17355621290185247</v>
      </c>
      <c r="G684" s="30">
        <f t="shared" ca="1" si="90"/>
        <v>2.9634745920925707</v>
      </c>
      <c r="H684" s="30">
        <f t="shared" ca="1" si="91"/>
        <v>19.365140960785222</v>
      </c>
    </row>
    <row r="685" spans="1:8" ht="15.75" customHeight="1">
      <c r="A685" s="27">
        <v>10</v>
      </c>
      <c r="B685" s="27">
        <v>25</v>
      </c>
      <c r="C685" s="30">
        <f t="shared" ca="1" si="88"/>
        <v>24.968418658725575</v>
      </c>
      <c r="D685" s="30">
        <f t="shared" ca="1" si="89"/>
        <v>3.2176117726397222</v>
      </c>
      <c r="E685" s="30">
        <f t="shared" ca="1" si="95"/>
        <v>-0.11879567783505415</v>
      </c>
      <c r="F685" s="30">
        <f t="shared" ca="1" si="96"/>
        <v>-0.24581642902560538</v>
      </c>
      <c r="G685" s="30">
        <f t="shared" ca="1" si="90"/>
        <v>4.5104392448877526</v>
      </c>
      <c r="H685" s="30">
        <f t="shared" ca="1" si="91"/>
        <v>90.961764226829061</v>
      </c>
    </row>
    <row r="686" spans="1:8" ht="15.75" customHeight="1">
      <c r="A686" s="27">
        <v>10</v>
      </c>
      <c r="B686" s="27">
        <v>22</v>
      </c>
      <c r="C686" s="30">
        <f t="shared" ca="1" si="88"/>
        <v>22.051797559700745</v>
      </c>
      <c r="D686" s="30">
        <f t="shared" ca="1" si="89"/>
        <v>3.0933941205520119</v>
      </c>
      <c r="E686" s="30">
        <f t="shared" ca="1" si="95"/>
        <v>-0.10659224417850369</v>
      </c>
      <c r="F686" s="30">
        <f t="shared" ca="1" si="96"/>
        <v>9.1226905279897075E-2</v>
      </c>
      <c r="G686" s="30">
        <f t="shared" ca="1" si="90"/>
        <v>4.6536412246258374</v>
      </c>
      <c r="H686" s="30">
        <f t="shared" ca="1" si="91"/>
        <v>104.96649716526228</v>
      </c>
    </row>
    <row r="687" spans="1:8" ht="15.75" customHeight="1">
      <c r="A687" s="27">
        <v>10</v>
      </c>
      <c r="B687" s="27">
        <v>70</v>
      </c>
      <c r="C687" s="30">
        <f t="shared" ca="1" si="88"/>
        <v>70.044628900170167</v>
      </c>
      <c r="D687" s="30">
        <f t="shared" ca="1" si="89"/>
        <v>4.2491325946137728</v>
      </c>
      <c r="E687" s="30">
        <f t="shared" ca="1" si="95"/>
        <v>-5.0432546020085636E-2</v>
      </c>
      <c r="F687" s="30">
        <f t="shared" ca="1" si="96"/>
        <v>0.3625933096417242</v>
      </c>
      <c r="G687" s="30">
        <f t="shared" ca="1" si="90"/>
        <v>6.8982369636112884</v>
      </c>
      <c r="H687" s="30">
        <f t="shared" ca="1" si="91"/>
        <v>990.52684041034422</v>
      </c>
    </row>
    <row r="688" spans="1:8" ht="15.75" customHeight="1">
      <c r="A688" s="27">
        <v>10</v>
      </c>
      <c r="B688" s="27">
        <v>29</v>
      </c>
      <c r="C688" s="30">
        <f t="shared" ca="1" si="88"/>
        <v>29.037714646671638</v>
      </c>
      <c r="D688" s="30">
        <f t="shared" ca="1" si="89"/>
        <v>3.3685954901198869</v>
      </c>
      <c r="E688" s="30">
        <f t="shared" ca="1" si="95"/>
        <v>-9.2378743793570681E-2</v>
      </c>
      <c r="F688" s="30">
        <f t="shared" ca="1" si="96"/>
        <v>0.35651373210795873</v>
      </c>
      <c r="G688" s="30">
        <f t="shared" ca="1" si="90"/>
        <v>5.3896290715958495</v>
      </c>
      <c r="H688" s="30">
        <f t="shared" ca="1" si="91"/>
        <v>219.12209186996694</v>
      </c>
    </row>
    <row r="689" spans="1:8" ht="15.75" customHeight="1">
      <c r="A689" s="27">
        <v>10</v>
      </c>
      <c r="B689" s="27">
        <v>13.1</v>
      </c>
      <c r="C689" s="30">
        <f t="shared" ca="1" si="88"/>
        <v>13.118897708592106</v>
      </c>
      <c r="D689" s="30">
        <f t="shared" ca="1" si="89"/>
        <v>2.574053763872985</v>
      </c>
      <c r="E689" s="30">
        <f t="shared" ca="1" si="95"/>
        <v>-6.7679647301339477E-2</v>
      </c>
      <c r="F689" s="30">
        <f t="shared" ca="1" si="96"/>
        <v>0.27118894888039158</v>
      </c>
      <c r="G689" s="30">
        <f t="shared" ca="1" si="90"/>
        <v>4.0110652418657269</v>
      </c>
      <c r="H689" s="30">
        <f t="shared" ca="1" si="91"/>
        <v>55.205646618551164</v>
      </c>
    </row>
    <row r="690" spans="1:8" ht="15.75" customHeight="1">
      <c r="A690" s="27">
        <v>10</v>
      </c>
      <c r="B690" s="27">
        <v>10.9</v>
      </c>
      <c r="C690" s="30">
        <f t="shared" ca="1" si="88"/>
        <v>10.944100664621251</v>
      </c>
      <c r="D690" s="30">
        <f t="shared" ca="1" si="89"/>
        <v>2.3928005589940735</v>
      </c>
      <c r="E690" s="30">
        <f t="shared" ca="1" si="95"/>
        <v>-0.13512251041668466</v>
      </c>
      <c r="F690" s="30">
        <f t="shared" ca="1" si="96"/>
        <v>-0.10902679225638147</v>
      </c>
      <c r="G690" s="30">
        <f t="shared" ca="1" si="90"/>
        <v>3.2627546965527632</v>
      </c>
      <c r="H690" s="30">
        <f t="shared" ca="1" si="91"/>
        <v>26.12139464004628</v>
      </c>
    </row>
    <row r="691" spans="1:8" ht="15.75" customHeight="1">
      <c r="A691" s="27">
        <v>10</v>
      </c>
      <c r="B691" s="27">
        <v>14</v>
      </c>
      <c r="C691" s="30">
        <f t="shared" ca="1" si="88"/>
        <v>14.025634955473237</v>
      </c>
      <c r="D691" s="30">
        <f t="shared" ca="1" si="89"/>
        <v>2.6408867235014846</v>
      </c>
      <c r="E691" s="30">
        <f t="shared" ca="1" si="95"/>
        <v>6.8169709900539263E-2</v>
      </c>
      <c r="F691" s="30">
        <f t="shared" ca="1" si="96"/>
        <v>0.49500661051596306</v>
      </c>
      <c r="G691" s="30">
        <f t="shared" ca="1" si="90"/>
        <v>4.4815907641573549</v>
      </c>
      <c r="H691" s="30">
        <f t="shared" ca="1" si="91"/>
        <v>88.375144929870956</v>
      </c>
    </row>
    <row r="692" spans="1:8" ht="15.75" customHeight="1">
      <c r="A692" s="27">
        <v>10</v>
      </c>
      <c r="B692" s="27">
        <v>29.8</v>
      </c>
      <c r="C692" s="30">
        <f t="shared" ca="1" si="88"/>
        <v>29.795134013996456</v>
      </c>
      <c r="D692" s="30">
        <f t="shared" ca="1" si="89"/>
        <v>3.394345092057478</v>
      </c>
      <c r="E692" s="30">
        <f t="shared" ca="1" si="95"/>
        <v>-7.7246417563330338E-2</v>
      </c>
      <c r="F692" s="30">
        <f t="shared" ca="1" si="96"/>
        <v>-1.6333241894104133E-2</v>
      </c>
      <c r="G692" s="30">
        <f t="shared" ca="1" si="90"/>
        <v>5.0746263185419869</v>
      </c>
      <c r="H692" s="30">
        <f t="shared" ca="1" si="91"/>
        <v>159.91242450514002</v>
      </c>
    </row>
    <row r="693" spans="1:8" ht="15.75" customHeight="1">
      <c r="A693" s="27">
        <v>10</v>
      </c>
      <c r="B693" s="27">
        <v>30.3</v>
      </c>
      <c r="C693" s="30">
        <f t="shared" ca="1" si="88"/>
        <v>30.263946385337423</v>
      </c>
      <c r="D693" s="30">
        <f t="shared" ca="1" si="89"/>
        <v>3.4099571157635173</v>
      </c>
      <c r="E693" s="30">
        <f t="shared" ca="1" si="95"/>
        <v>2.9891506146083921E-2</v>
      </c>
      <c r="F693" s="30">
        <f t="shared" ca="1" si="96"/>
        <v>0.77004908478430911</v>
      </c>
      <c r="G693" s="30">
        <f t="shared" ca="1" si="90"/>
        <v>5.994042857131971</v>
      </c>
      <c r="H693" s="30">
        <f t="shared" ca="1" si="91"/>
        <v>401.03265468950093</v>
      </c>
    </row>
    <row r="694" spans="1:8" ht="15.75" customHeight="1">
      <c r="A694" s="27">
        <v>10</v>
      </c>
      <c r="B694" s="27">
        <v>49</v>
      </c>
      <c r="C694" s="30">
        <f t="shared" ca="1" si="88"/>
        <v>49.008219723328835</v>
      </c>
      <c r="D694" s="30">
        <f t="shared" ca="1" si="89"/>
        <v>3.8919880334979506</v>
      </c>
      <c r="E694" s="30">
        <f t="shared" ca="1" si="95"/>
        <v>0.10142603387694077</v>
      </c>
      <c r="F694" s="30">
        <f t="shared" ca="1" si="96"/>
        <v>9.9348193661067161E-2</v>
      </c>
      <c r="G694" s="30">
        <f t="shared" ca="1" si="90"/>
        <v>6.194440458222398</v>
      </c>
      <c r="H694" s="30">
        <f t="shared" ca="1" si="91"/>
        <v>490.01718318896627</v>
      </c>
    </row>
    <row r="695" spans="1:8" ht="15.75" customHeight="1">
      <c r="A695" s="27">
        <v>10</v>
      </c>
      <c r="B695" s="27">
        <v>28.2</v>
      </c>
      <c r="C695" s="30">
        <f t="shared" ca="1" si="88"/>
        <v>28.15214636934456</v>
      </c>
      <c r="D695" s="30">
        <f t="shared" ca="1" si="89"/>
        <v>3.337623599257848</v>
      </c>
      <c r="E695" s="30">
        <f t="shared" ca="1" si="95"/>
        <v>-4.3626965238894352E-2</v>
      </c>
      <c r="F695" s="30">
        <f t="shared" ca="1" si="96"/>
        <v>0.75649085927487769</v>
      </c>
      <c r="G695" s="30">
        <f t="shared" ca="1" si="90"/>
        <v>5.7869836630689457</v>
      </c>
      <c r="H695" s="30">
        <f t="shared" ca="1" si="91"/>
        <v>326.02812904842324</v>
      </c>
    </row>
    <row r="696" spans="1:8" ht="15.75" customHeight="1">
      <c r="A696" s="27">
        <v>10</v>
      </c>
      <c r="B696" s="27">
        <v>10.199999999999999</v>
      </c>
      <c r="C696" s="30">
        <f t="shared" ca="1" si="88"/>
        <v>10.206126705603193</v>
      </c>
      <c r="D696" s="30">
        <f t="shared" ca="1" si="89"/>
        <v>2.3229881973798441</v>
      </c>
      <c r="E696" s="30">
        <f t="shared" ca="1" si="95"/>
        <v>-0.18696987152990815</v>
      </c>
      <c r="F696" s="30">
        <f t="shared" ca="1" si="96"/>
        <v>0.3369253049449929</v>
      </c>
      <c r="G696" s="30">
        <f t="shared" ca="1" si="90"/>
        <v>3.541058875936927</v>
      </c>
      <c r="H696" s="30">
        <f t="shared" ca="1" si="91"/>
        <v>34.503434711499835</v>
      </c>
    </row>
    <row r="697" spans="1:8" ht="15.75" customHeight="1">
      <c r="A697" s="27">
        <v>10</v>
      </c>
      <c r="B697" s="27">
        <v>12.5</v>
      </c>
      <c r="C697" s="30">
        <f t="shared" ref="C697:C760" ca="1" si="97">IF(D$7,NORMINV(RAND(),$B697,A$7),B697)</f>
        <v>12.572269226445558</v>
      </c>
      <c r="D697" s="30">
        <f t="shared" ref="D697:D760" ca="1" si="98">LN(C697)</f>
        <v>2.5314935334726174</v>
      </c>
      <c r="E697" s="30">
        <f t="shared" ca="1" si="95"/>
        <v>6.7888552779997668E-2</v>
      </c>
      <c r="F697" s="30">
        <f t="shared" ca="1" si="96"/>
        <v>6.441821456105655E-2</v>
      </c>
      <c r="G697" s="30">
        <f t="shared" ref="G697:G760" ca="1" si="99">$A$13+$A$14*D697+IF(D$19,E697,0)+IF(D$23,F697,0)</f>
        <v>3.8692663510534238</v>
      </c>
      <c r="H697" s="30">
        <f t="shared" ca="1" si="91"/>
        <v>47.907226098893602</v>
      </c>
    </row>
    <row r="698" spans="1:8" ht="15.75" customHeight="1">
      <c r="A698" s="27">
        <v>10</v>
      </c>
      <c r="B698" s="27">
        <v>8.8000000000000007</v>
      </c>
      <c r="C698" s="30">
        <f t="shared" ca="1" si="97"/>
        <v>8.7614248829805064</v>
      </c>
      <c r="D698" s="30">
        <f t="shared" ca="1" si="98"/>
        <v>2.1703585495954294</v>
      </c>
      <c r="E698" s="30">
        <f t="shared" ca="1" si="95"/>
        <v>4.5513749883212586E-3</v>
      </c>
      <c r="F698" s="30">
        <f t="shared" ca="1" si="96"/>
        <v>1.034827896108556</v>
      </c>
      <c r="G698" s="30">
        <f t="shared" ca="1" si="99"/>
        <v>4.1773098116528002</v>
      </c>
      <c r="H698" s="30">
        <f t="shared" ca="1" si="91"/>
        <v>65.190243075472182</v>
      </c>
    </row>
    <row r="699" spans="1:8" ht="15.75" customHeight="1">
      <c r="A699" s="27">
        <v>10</v>
      </c>
      <c r="B699" s="27">
        <v>12</v>
      </c>
      <c r="C699" s="30">
        <f t="shared" ca="1" si="97"/>
        <v>12.055282699862945</v>
      </c>
      <c r="D699" s="30">
        <f t="shared" ca="1" si="98"/>
        <v>2.4895029621970681</v>
      </c>
      <c r="E699" s="30">
        <f t="shared" ca="1" si="95"/>
        <v>-8.6299187261161779E-3</v>
      </c>
      <c r="F699" s="30">
        <f t="shared" ca="1" si="96"/>
        <v>0.51306499119338667</v>
      </c>
      <c r="G699" s="30">
        <f t="shared" ca="1" si="99"/>
        <v>4.1717432159820351</v>
      </c>
      <c r="H699" s="30">
        <f t="shared" ca="1" si="91"/>
        <v>64.828363503683619</v>
      </c>
    </row>
    <row r="700" spans="1:8" ht="15.75" customHeight="1">
      <c r="A700" s="27">
        <v>10</v>
      </c>
      <c r="B700" s="27">
        <v>9.8000000000000007</v>
      </c>
      <c r="C700" s="30">
        <f t="shared" ca="1" si="97"/>
        <v>9.708771373136349</v>
      </c>
      <c r="D700" s="30">
        <f t="shared" ca="1" si="98"/>
        <v>2.2730297421795891</v>
      </c>
      <c r="E700" s="30">
        <f t="shared" ref="E700:E731" ca="1" si="100">NORMINV(RAND(),0,SQRT($A$15*(1/A$16+((D700-$A$17)^2/($A$18)))))</f>
        <v>0.11118660393539044</v>
      </c>
      <c r="F700" s="30">
        <f t="shared" ref="F700:F731" ca="1" si="101">NORMINV(RAND(),0,SQRT($A$15*(1+1/A$16+((D700-$A$17)^2/($A$18)))))</f>
        <v>-0.27358509878088499</v>
      </c>
      <c r="G700" s="30">
        <f t="shared" ca="1" si="99"/>
        <v>3.1458368596974773</v>
      </c>
      <c r="H700" s="30">
        <f t="shared" ca="1" si="91"/>
        <v>23.239115216910903</v>
      </c>
    </row>
    <row r="701" spans="1:8" ht="15.75" customHeight="1">
      <c r="A701" s="27">
        <v>10</v>
      </c>
      <c r="B701" s="27">
        <v>12.7</v>
      </c>
      <c r="C701" s="30">
        <f t="shared" ca="1" si="97"/>
        <v>12.663661878539717</v>
      </c>
      <c r="D701" s="30">
        <f t="shared" ca="1" si="98"/>
        <v>2.5387366228018484</v>
      </c>
      <c r="E701" s="30">
        <f t="shared" ca="1" si="100"/>
        <v>-4.2089141826381085E-2</v>
      </c>
      <c r="F701" s="30">
        <f t="shared" ca="1" si="101"/>
        <v>0.36518387449372258</v>
      </c>
      <c r="G701" s="30">
        <f t="shared" ca="1" si="99"/>
        <v>4.0720687183736795</v>
      </c>
      <c r="H701" s="30">
        <f t="shared" ref="H701:H764" ca="1" si="102">EXP(G701)</f>
        <v>58.678225842824233</v>
      </c>
    </row>
    <row r="702" spans="1:8" ht="15.75" customHeight="1">
      <c r="A702" s="27">
        <v>10</v>
      </c>
      <c r="B702" s="27">
        <v>14.6</v>
      </c>
      <c r="C702" s="30">
        <f t="shared" ca="1" si="97"/>
        <v>14.50558971444616</v>
      </c>
      <c r="D702" s="30">
        <f t="shared" ca="1" si="98"/>
        <v>2.6745340726894504</v>
      </c>
      <c r="E702" s="30">
        <f t="shared" ca="1" si="100"/>
        <v>7.4718684006181882E-2</v>
      </c>
      <c r="F702" s="30">
        <f t="shared" ca="1" si="101"/>
        <v>-0.66462675174052965</v>
      </c>
      <c r="G702" s="30">
        <f t="shared" ca="1" si="99"/>
        <v>3.3843185799985518</v>
      </c>
      <c r="H702" s="30">
        <f t="shared" ca="1" si="102"/>
        <v>29.497885417048039</v>
      </c>
    </row>
    <row r="703" spans="1:8" ht="15.75" customHeight="1">
      <c r="A703" s="27">
        <v>10</v>
      </c>
      <c r="B703" s="27">
        <v>15.4</v>
      </c>
      <c r="C703" s="30">
        <f t="shared" ca="1" si="97"/>
        <v>15.364416445683256</v>
      </c>
      <c r="D703" s="30">
        <f t="shared" ca="1" si="98"/>
        <v>2.7320542154068175</v>
      </c>
      <c r="E703" s="30">
        <f t="shared" ca="1" si="100"/>
        <v>2.6101896651237716E-2</v>
      </c>
      <c r="F703" s="30">
        <f t="shared" ca="1" si="101"/>
        <v>8.1830948164128225E-2</v>
      </c>
      <c r="G703" s="30">
        <f t="shared" ca="1" si="99"/>
        <v>4.1775704540792704</v>
      </c>
      <c r="H703" s="30">
        <f t="shared" ca="1" si="102"/>
        <v>65.2072366331344</v>
      </c>
    </row>
    <row r="704" spans="1:8" ht="15.75" customHeight="1">
      <c r="A704" s="27">
        <v>10</v>
      </c>
      <c r="B704" s="27">
        <v>8.5</v>
      </c>
      <c r="C704" s="30">
        <f t="shared" ca="1" si="97"/>
        <v>8.5157650705273706</v>
      </c>
      <c r="D704" s="30">
        <f t="shared" ca="1" si="98"/>
        <v>2.1419191598173803</v>
      </c>
      <c r="E704" s="30">
        <f t="shared" ca="1" si="100"/>
        <v>-8.6059718574409097E-2</v>
      </c>
      <c r="F704" s="30">
        <f t="shared" ca="1" si="101"/>
        <v>0.21000070420817737</v>
      </c>
      <c r="G704" s="30">
        <f t="shared" ca="1" si="99"/>
        <v>3.2146979727892502</v>
      </c>
      <c r="H704" s="30">
        <f t="shared" ca="1" si="102"/>
        <v>24.895771575101151</v>
      </c>
    </row>
    <row r="705" spans="1:8" ht="15.75" customHeight="1">
      <c r="A705" s="27">
        <v>10</v>
      </c>
      <c r="B705" s="27">
        <v>10.7</v>
      </c>
      <c r="C705" s="30">
        <f t="shared" ca="1" si="97"/>
        <v>10.650008082234157</v>
      </c>
      <c r="D705" s="30">
        <f t="shared" ca="1" si="98"/>
        <v>2.3655606510503722</v>
      </c>
      <c r="E705" s="30">
        <f t="shared" ca="1" si="100"/>
        <v>-1.5456810287762546E-2</v>
      </c>
      <c r="F705" s="30">
        <f t="shared" ca="1" si="101"/>
        <v>0.16933199813739883</v>
      </c>
      <c r="G705" s="30">
        <f t="shared" ca="1" si="99"/>
        <v>3.6155952621729304</v>
      </c>
      <c r="H705" s="30">
        <f t="shared" ca="1" si="102"/>
        <v>37.173467299904964</v>
      </c>
    </row>
    <row r="706" spans="1:8" ht="15.75" customHeight="1">
      <c r="A706" s="27">
        <v>10</v>
      </c>
      <c r="B706" s="27">
        <v>67.900000000000006</v>
      </c>
      <c r="C706" s="30">
        <f t="shared" ca="1" si="97"/>
        <v>67.943401487616725</v>
      </c>
      <c r="D706" s="30">
        <f t="shared" ca="1" si="98"/>
        <v>4.2186750275318206</v>
      </c>
      <c r="E706" s="30">
        <f t="shared" ca="1" si="100"/>
        <v>-0.15693926786843207</v>
      </c>
      <c r="F706" s="30">
        <f t="shared" ca="1" si="101"/>
        <v>0.78155683563303202</v>
      </c>
      <c r="G706" s="30">
        <f t="shared" ca="1" si="99"/>
        <v>7.1601725829327325</v>
      </c>
      <c r="H706" s="30">
        <f t="shared" ca="1" si="102"/>
        <v>1287.1330509351858</v>
      </c>
    </row>
    <row r="707" spans="1:8" ht="15.75" customHeight="1">
      <c r="A707" s="27">
        <v>10</v>
      </c>
      <c r="B707" s="27">
        <v>11.4</v>
      </c>
      <c r="C707" s="30">
        <f t="shared" ca="1" si="97"/>
        <v>11.485110684786086</v>
      </c>
      <c r="D707" s="30">
        <f t="shared" ca="1" si="98"/>
        <v>2.4410514734290665</v>
      </c>
      <c r="E707" s="30">
        <f t="shared" ca="1" si="100"/>
        <v>-3.4275469280857895E-2</v>
      </c>
      <c r="F707" s="30">
        <f t="shared" ca="1" si="101"/>
        <v>0.38226547435534308</v>
      </c>
      <c r="G707" s="30">
        <f t="shared" ca="1" si="99"/>
        <v>3.934929726110215</v>
      </c>
      <c r="H707" s="30">
        <f t="shared" ca="1" si="102"/>
        <v>51.158554719697271</v>
      </c>
    </row>
    <row r="708" spans="1:8" ht="15.75" customHeight="1">
      <c r="A708" s="27">
        <v>10</v>
      </c>
      <c r="B708" s="27">
        <v>15</v>
      </c>
      <c r="C708" s="30">
        <f t="shared" ca="1" si="97"/>
        <v>15.058471813372005</v>
      </c>
      <c r="D708" s="30">
        <f t="shared" ca="1" si="98"/>
        <v>2.7119407440073222</v>
      </c>
      <c r="E708" s="30">
        <f t="shared" ca="1" si="100"/>
        <v>-1.992746038456434E-2</v>
      </c>
      <c r="F708" s="30">
        <f t="shared" ca="1" si="101"/>
        <v>-0.38899103325894074</v>
      </c>
      <c r="G708" s="30">
        <f t="shared" ca="1" si="99"/>
        <v>3.627356096071201</v>
      </c>
      <c r="H708" s="30">
        <f t="shared" ca="1" si="102"/>
        <v>37.613239247666449</v>
      </c>
    </row>
    <row r="709" spans="1:8" ht="15.75" customHeight="1">
      <c r="A709" s="27">
        <v>10</v>
      </c>
      <c r="B709" s="27">
        <v>14.5</v>
      </c>
      <c r="C709" s="30">
        <f t="shared" ca="1" si="97"/>
        <v>14.49280926057815</v>
      </c>
      <c r="D709" s="30">
        <f t="shared" ca="1" si="98"/>
        <v>2.673652613357401</v>
      </c>
      <c r="E709" s="30">
        <f t="shared" ca="1" si="100"/>
        <v>-4.3439473114529933E-2</v>
      </c>
      <c r="F709" s="30">
        <f t="shared" ca="1" si="101"/>
        <v>9.6928980361424652E-2</v>
      </c>
      <c r="G709" s="30">
        <f t="shared" ca="1" si="99"/>
        <v>4.0262540431273504</v>
      </c>
      <c r="H709" s="30">
        <f t="shared" ca="1" si="102"/>
        <v>56.050554539537814</v>
      </c>
    </row>
    <row r="710" spans="1:8" ht="15.75" customHeight="1">
      <c r="A710" s="27">
        <v>10</v>
      </c>
      <c r="B710" s="27">
        <v>25.6</v>
      </c>
      <c r="C710" s="30">
        <f t="shared" ca="1" si="97"/>
        <v>25.647704018195004</v>
      </c>
      <c r="D710" s="30">
        <f t="shared" ca="1" si="98"/>
        <v>3.2444540556491352</v>
      </c>
      <c r="E710" s="30">
        <f t="shared" ca="1" si="100"/>
        <v>6.104216686143462E-2</v>
      </c>
      <c r="F710" s="30">
        <f t="shared" ca="1" si="101"/>
        <v>0.52685645567649919</v>
      </c>
      <c r="G710" s="30">
        <f t="shared" ca="1" si="99"/>
        <v>5.5074743428053807</v>
      </c>
      <c r="H710" s="30">
        <f t="shared" ca="1" si="102"/>
        <v>246.52769566379516</v>
      </c>
    </row>
    <row r="711" spans="1:8" ht="15.75" customHeight="1">
      <c r="A711" s="27">
        <v>10</v>
      </c>
      <c r="B711" s="27">
        <v>32.200000000000003</v>
      </c>
      <c r="C711" s="30">
        <f t="shared" ca="1" si="97"/>
        <v>32.195095296785631</v>
      </c>
      <c r="D711" s="30">
        <f t="shared" ca="1" si="98"/>
        <v>3.4718141209728954</v>
      </c>
      <c r="E711" s="30">
        <f t="shared" ca="1" si="100"/>
        <v>6.3731517632970733E-2</v>
      </c>
      <c r="F711" s="30">
        <f t="shared" ca="1" si="101"/>
        <v>0.39632511331649928</v>
      </c>
      <c r="G711" s="30">
        <f t="shared" ca="1" si="99"/>
        <v>5.7567635859720507</v>
      </c>
      <c r="H711" s="30">
        <f t="shared" ca="1" si="102"/>
        <v>316.32291855567911</v>
      </c>
    </row>
    <row r="712" spans="1:8" ht="15.75" customHeight="1">
      <c r="A712" s="27">
        <v>10</v>
      </c>
      <c r="B712" s="27">
        <v>23.9</v>
      </c>
      <c r="C712" s="30">
        <f t="shared" ca="1" si="97"/>
        <v>23.848754135791502</v>
      </c>
      <c r="D712" s="30">
        <f t="shared" ca="1" si="98"/>
        <v>3.171731978476906</v>
      </c>
      <c r="E712" s="30">
        <f t="shared" ca="1" si="100"/>
        <v>-6.6440795743669492E-4</v>
      </c>
      <c r="F712" s="30">
        <f t="shared" ca="1" si="101"/>
        <v>-1.2112749182988904</v>
      </c>
      <c r="G712" s="30">
        <f t="shared" ca="1" si="99"/>
        <v>3.5870093757224559</v>
      </c>
      <c r="H712" s="30">
        <f t="shared" ca="1" si="102"/>
        <v>36.125875293700012</v>
      </c>
    </row>
    <row r="713" spans="1:8" ht="15.75" customHeight="1">
      <c r="A713" s="27">
        <v>10</v>
      </c>
      <c r="B713" s="27">
        <v>24.5</v>
      </c>
      <c r="C713" s="30">
        <f t="shared" ca="1" si="97"/>
        <v>24.485177341672788</v>
      </c>
      <c r="D713" s="30">
        <f t="shared" ca="1" si="98"/>
        <v>3.1980679279980855</v>
      </c>
      <c r="E713" s="30">
        <f t="shared" ca="1" si="100"/>
        <v>-0.1447877909094023</v>
      </c>
      <c r="F713" s="30">
        <f t="shared" ca="1" si="101"/>
        <v>0.39288292892954046</v>
      </c>
      <c r="G713" s="30">
        <f t="shared" ca="1" si="99"/>
        <v>5.0907283329076831</v>
      </c>
      <c r="H713" s="30">
        <f t="shared" ca="1" si="102"/>
        <v>162.50817901573512</v>
      </c>
    </row>
    <row r="714" spans="1:8" ht="15.75" customHeight="1">
      <c r="A714" s="27">
        <v>10</v>
      </c>
      <c r="B714" s="27">
        <v>9.3000000000000007</v>
      </c>
      <c r="C714" s="30">
        <f t="shared" ca="1" si="97"/>
        <v>9.3614526610186104</v>
      </c>
      <c r="D714" s="30">
        <f t="shared" ca="1" si="98"/>
        <v>2.2366004772741834</v>
      </c>
      <c r="E714" s="30">
        <f t="shared" ca="1" si="100"/>
        <v>0.151574538178567</v>
      </c>
      <c r="F714" s="30">
        <f t="shared" ca="1" si="101"/>
        <v>0.60445384623028908</v>
      </c>
      <c r="G714" s="30">
        <f t="shared" ca="1" si="99"/>
        <v>4.0038370600826356</v>
      </c>
      <c r="H714" s="30">
        <f t="shared" ca="1" si="102"/>
        <v>54.808048854888497</v>
      </c>
    </row>
    <row r="715" spans="1:8" ht="15.75" customHeight="1">
      <c r="A715" s="27">
        <v>10</v>
      </c>
      <c r="B715" s="27">
        <v>12.3</v>
      </c>
      <c r="C715" s="30">
        <f t="shared" ca="1" si="97"/>
        <v>12.28946524086934</v>
      </c>
      <c r="D715" s="30">
        <f t="shared" ca="1" si="98"/>
        <v>2.5087424109038063</v>
      </c>
      <c r="E715" s="30">
        <f t="shared" ca="1" si="100"/>
        <v>0.12974344553775957</v>
      </c>
      <c r="F715" s="30">
        <f t="shared" ca="1" si="101"/>
        <v>-0.18697424027110487</v>
      </c>
      <c r="G715" s="30">
        <f t="shared" ca="1" si="99"/>
        <v>3.6419905919292344</v>
      </c>
      <c r="H715" s="30">
        <f t="shared" ca="1" si="102"/>
        <v>38.167737546872829</v>
      </c>
    </row>
    <row r="716" spans="1:8" ht="15.75" customHeight="1">
      <c r="A716" s="27">
        <v>10</v>
      </c>
      <c r="B716" s="27">
        <v>22.9</v>
      </c>
      <c r="C716" s="30">
        <f t="shared" ca="1" si="97"/>
        <v>22.873902636733881</v>
      </c>
      <c r="D716" s="30">
        <f t="shared" ca="1" si="98"/>
        <v>3.1299966378462449</v>
      </c>
      <c r="E716" s="30">
        <f t="shared" ca="1" si="100"/>
        <v>7.8953739683392574E-2</v>
      </c>
      <c r="F716" s="30">
        <f t="shared" ca="1" si="101"/>
        <v>-0.43651257003087546</v>
      </c>
      <c r="G716" s="30">
        <f t="shared" ca="1" si="99"/>
        <v>4.3721617927135972</v>
      </c>
      <c r="H716" s="30">
        <f t="shared" ca="1" si="102"/>
        <v>79.214692478983224</v>
      </c>
    </row>
    <row r="717" spans="1:8" ht="15.75" customHeight="1">
      <c r="A717" s="27">
        <v>10</v>
      </c>
      <c r="B717" s="27">
        <v>20.8</v>
      </c>
      <c r="C717" s="30">
        <f t="shared" ca="1" si="97"/>
        <v>20.832910062327752</v>
      </c>
      <c r="D717" s="30">
        <f t="shared" ca="1" si="98"/>
        <v>3.0365339508595852</v>
      </c>
      <c r="E717" s="30">
        <f t="shared" ca="1" si="100"/>
        <v>1.17910458013506E-2</v>
      </c>
      <c r="F717" s="30">
        <f t="shared" ca="1" si="101"/>
        <v>-0.25172417866684677</v>
      </c>
      <c r="G717" s="30">
        <f t="shared" ca="1" si="99"/>
        <v>4.3347571927833322</v>
      </c>
      <c r="H717" s="30">
        <f t="shared" ca="1" si="102"/>
        <v>76.306428888637427</v>
      </c>
    </row>
    <row r="718" spans="1:8" ht="15.75" customHeight="1">
      <c r="A718" s="27">
        <v>10</v>
      </c>
      <c r="B718" s="27">
        <v>9</v>
      </c>
      <c r="C718" s="30">
        <f t="shared" ca="1" si="97"/>
        <v>8.9562135661619973</v>
      </c>
      <c r="D718" s="30">
        <f t="shared" ca="1" si="98"/>
        <v>2.1923475446069496</v>
      </c>
      <c r="E718" s="30">
        <f t="shared" ca="1" si="100"/>
        <v>0.18638261693771388</v>
      </c>
      <c r="F718" s="30">
        <f t="shared" ca="1" si="101"/>
        <v>0.38265448242928807</v>
      </c>
      <c r="G718" s="30">
        <f t="shared" ca="1" si="99"/>
        <v>3.7434416655083336</v>
      </c>
      <c r="H718" s="30">
        <f t="shared" ca="1" si="102"/>
        <v>42.243126978637839</v>
      </c>
    </row>
    <row r="719" spans="1:8" ht="15.75" customHeight="1">
      <c r="A719" s="27">
        <v>10</v>
      </c>
      <c r="B719" s="27">
        <v>9.8000000000000007</v>
      </c>
      <c r="C719" s="30">
        <f t="shared" ca="1" si="97"/>
        <v>9.828060693594237</v>
      </c>
      <c r="D719" s="30">
        <f t="shared" ca="1" si="98"/>
        <v>2.2852416302192529</v>
      </c>
      <c r="E719" s="30">
        <f t="shared" ca="1" si="100"/>
        <v>3.0987817233969296E-2</v>
      </c>
      <c r="F719" s="30">
        <f t="shared" ca="1" si="101"/>
        <v>4.0264312851383224E-2</v>
      </c>
      <c r="G719" s="30">
        <f t="shared" ca="1" si="99"/>
        <v>3.3997438317952362</v>
      </c>
      <c r="H719" s="30">
        <f t="shared" ca="1" si="102"/>
        <v>29.956425180750884</v>
      </c>
    </row>
    <row r="720" spans="1:8" ht="15.75" customHeight="1">
      <c r="A720" s="27">
        <v>10</v>
      </c>
      <c r="B720" s="27">
        <v>9.8000000000000007</v>
      </c>
      <c r="C720" s="30">
        <f t="shared" ca="1" si="97"/>
        <v>9.8287567390656765</v>
      </c>
      <c r="D720" s="30">
        <f t="shared" ca="1" si="98"/>
        <v>2.2853124499716482</v>
      </c>
      <c r="E720" s="30">
        <f t="shared" ca="1" si="100"/>
        <v>-3.2665179107036675E-3</v>
      </c>
      <c r="F720" s="30">
        <f t="shared" ca="1" si="101"/>
        <v>-0.13179218520777169</v>
      </c>
      <c r="G720" s="30">
        <f t="shared" ca="1" si="99"/>
        <v>3.1935504701474966</v>
      </c>
      <c r="H720" s="30">
        <f t="shared" ca="1" si="102"/>
        <v>24.374816048994017</v>
      </c>
    </row>
    <row r="721" spans="1:8" ht="15.75" customHeight="1">
      <c r="A721" s="27">
        <v>10</v>
      </c>
      <c r="B721" s="27">
        <v>28.2</v>
      </c>
      <c r="C721" s="30">
        <f t="shared" ca="1" si="97"/>
        <v>28.155559028754432</v>
      </c>
      <c r="D721" s="30">
        <f t="shared" ca="1" si="98"/>
        <v>3.3377448139083095</v>
      </c>
      <c r="E721" s="30">
        <f t="shared" ca="1" si="100"/>
        <v>-5.6426013183564119E-2</v>
      </c>
      <c r="F721" s="30">
        <f t="shared" ca="1" si="101"/>
        <v>-0.14270459337682043</v>
      </c>
      <c r="G721" s="30">
        <f t="shared" ca="1" si="99"/>
        <v>4.8751902260618838</v>
      </c>
      <c r="H721" s="30">
        <f t="shared" ca="1" si="102"/>
        <v>130.99907027805511</v>
      </c>
    </row>
    <row r="722" spans="1:8" ht="15.75" customHeight="1">
      <c r="A722" s="27">
        <v>10</v>
      </c>
      <c r="B722" s="27">
        <v>13</v>
      </c>
      <c r="C722" s="30">
        <f t="shared" ca="1" si="97"/>
        <v>13.026160066023143</v>
      </c>
      <c r="D722" s="30">
        <f t="shared" ca="1" si="98"/>
        <v>2.5669596482433321</v>
      </c>
      <c r="E722" s="30">
        <f t="shared" ca="1" si="100"/>
        <v>0.11084866336620251</v>
      </c>
      <c r="F722" s="30">
        <f t="shared" ca="1" si="101"/>
        <v>-0.15640343427394074</v>
      </c>
      <c r="G722" s="30">
        <f t="shared" ca="1" si="99"/>
        <v>3.7502338760194065</v>
      </c>
      <c r="H722" s="30">
        <f t="shared" ca="1" si="102"/>
        <v>42.53102782446139</v>
      </c>
    </row>
    <row r="723" spans="1:8" ht="15.75" customHeight="1">
      <c r="A723" s="27">
        <v>10</v>
      </c>
      <c r="B723" s="27">
        <v>28</v>
      </c>
      <c r="C723" s="30">
        <f t="shared" ca="1" si="97"/>
        <v>27.934440964806697</v>
      </c>
      <c r="D723" s="30">
        <f t="shared" ca="1" si="98"/>
        <v>3.3298603707118253</v>
      </c>
      <c r="E723" s="30">
        <f t="shared" ca="1" si="100"/>
        <v>-3.748693883261929E-2</v>
      </c>
      <c r="F723" s="30">
        <f t="shared" ca="1" si="101"/>
        <v>-0.13479684941687181</v>
      </c>
      <c r="G723" s="30">
        <f t="shared" ca="1" si="99"/>
        <v>4.8889588030650426</v>
      </c>
      <c r="H723" s="30">
        <f t="shared" ca="1" si="102"/>
        <v>132.81521523937386</v>
      </c>
    </row>
    <row r="724" spans="1:8" ht="15.75" customHeight="1">
      <c r="A724" s="27">
        <v>10</v>
      </c>
      <c r="B724" s="27">
        <v>20</v>
      </c>
      <c r="C724" s="30">
        <f t="shared" ca="1" si="97"/>
        <v>19.964494664405485</v>
      </c>
      <c r="D724" s="30">
        <f t="shared" ca="1" si="98"/>
        <v>2.9939554291207484</v>
      </c>
      <c r="E724" s="30">
        <f t="shared" ca="1" si="100"/>
        <v>2.8668069880969496E-2</v>
      </c>
      <c r="F724" s="30">
        <f t="shared" ca="1" si="101"/>
        <v>0.27505985200026217</v>
      </c>
      <c r="G724" s="30">
        <f t="shared" ca="1" si="99"/>
        <v>4.8077915503809816</v>
      </c>
      <c r="H724" s="30">
        <f t="shared" ca="1" si="102"/>
        <v>122.46086999948585</v>
      </c>
    </row>
    <row r="725" spans="1:8" ht="15.75" customHeight="1">
      <c r="A725" s="27">
        <v>10</v>
      </c>
      <c r="B725" s="27">
        <v>20</v>
      </c>
      <c r="C725" s="30">
        <f t="shared" ca="1" si="97"/>
        <v>19.884291244666407</v>
      </c>
      <c r="D725" s="30">
        <f t="shared" ca="1" si="98"/>
        <v>2.9899300353121623</v>
      </c>
      <c r="E725" s="30">
        <f t="shared" ca="1" si="100"/>
        <v>-0.10771691220618544</v>
      </c>
      <c r="F725" s="30">
        <f t="shared" ca="1" si="101"/>
        <v>-0.98096804940091753</v>
      </c>
      <c r="G725" s="30">
        <f t="shared" ca="1" si="99"/>
        <v>3.4087015851665936</v>
      </c>
      <c r="H725" s="30">
        <f t="shared" ca="1" si="102"/>
        <v>30.225972918080291</v>
      </c>
    </row>
    <row r="726" spans="1:8" ht="15.75" customHeight="1">
      <c r="A726" s="27">
        <v>10</v>
      </c>
      <c r="B726" s="27">
        <v>44</v>
      </c>
      <c r="C726" s="30">
        <f t="shared" ca="1" si="97"/>
        <v>44.070702566907777</v>
      </c>
      <c r="D726" s="30">
        <f t="shared" ca="1" si="98"/>
        <v>3.7857952207941645</v>
      </c>
      <c r="E726" s="30">
        <f t="shared" ca="1" si="100"/>
        <v>-6.676512776529446E-2</v>
      </c>
      <c r="F726" s="30">
        <f t="shared" ca="1" si="101"/>
        <v>-0.59780736377001364</v>
      </c>
      <c r="G726" s="30">
        <f t="shared" ca="1" si="99"/>
        <v>5.1529474730048044</v>
      </c>
      <c r="H726" s="30">
        <f t="shared" ca="1" si="102"/>
        <v>172.9404772238361</v>
      </c>
    </row>
    <row r="727" spans="1:8" ht="15.75" customHeight="1">
      <c r="A727" s="27">
        <v>10</v>
      </c>
      <c r="B727" s="27">
        <v>31.8</v>
      </c>
      <c r="C727" s="30">
        <f t="shared" ca="1" si="97"/>
        <v>31.765872793477392</v>
      </c>
      <c r="D727" s="30">
        <f t="shared" ca="1" si="98"/>
        <v>3.4583925309183052</v>
      </c>
      <c r="E727" s="30">
        <f t="shared" ca="1" si="100"/>
        <v>3.9300635525426142E-3</v>
      </c>
      <c r="F727" s="30">
        <f t="shared" ca="1" si="101"/>
        <v>-1.0682510040860549</v>
      </c>
      <c r="G727" s="30">
        <f t="shared" ca="1" si="99"/>
        <v>4.210123086201917</v>
      </c>
      <c r="H727" s="30">
        <f t="shared" ca="1" si="102"/>
        <v>67.364830981029982</v>
      </c>
    </row>
    <row r="728" spans="1:8" ht="15.75" customHeight="1">
      <c r="A728" s="27">
        <v>10</v>
      </c>
      <c r="B728" s="27">
        <v>23.8</v>
      </c>
      <c r="C728" s="30">
        <f t="shared" ca="1" si="97"/>
        <v>23.73752242747371</v>
      </c>
      <c r="D728" s="30">
        <f t="shared" ca="1" si="98"/>
        <v>3.16705702094991</v>
      </c>
      <c r="E728" s="30">
        <f t="shared" ca="1" si="100"/>
        <v>9.6800528304505584E-2</v>
      </c>
      <c r="F728" s="30">
        <f t="shared" ca="1" si="101"/>
        <v>-0.26022376714135648</v>
      </c>
      <c r="G728" s="30">
        <f t="shared" ca="1" si="99"/>
        <v>4.6277709240936034</v>
      </c>
      <c r="H728" s="30">
        <f t="shared" ca="1" si="102"/>
        <v>102.28580697587087</v>
      </c>
    </row>
    <row r="729" spans="1:8" ht="15.75" customHeight="1">
      <c r="A729" s="27">
        <v>10</v>
      </c>
      <c r="B729" s="27">
        <v>24.3</v>
      </c>
      <c r="C729" s="30">
        <f t="shared" ca="1" si="97"/>
        <v>24.290300395003111</v>
      </c>
      <c r="D729" s="30">
        <f t="shared" ca="1" si="98"/>
        <v>3.1900771099612046</v>
      </c>
      <c r="E729" s="30">
        <f t="shared" ca="1" si="100"/>
        <v>7.0987050701927845E-2</v>
      </c>
      <c r="F729" s="30">
        <f t="shared" ca="1" si="101"/>
        <v>5.39053442799678E-2</v>
      </c>
      <c r="G729" s="30">
        <f t="shared" ca="1" si="99"/>
        <v>4.954270900358944</v>
      </c>
      <c r="H729" s="30">
        <f t="shared" ca="1" si="102"/>
        <v>141.77919751784029</v>
      </c>
    </row>
    <row r="730" spans="1:8" ht="15.75" customHeight="1">
      <c r="A730" s="27">
        <v>10</v>
      </c>
      <c r="B730" s="27">
        <v>22</v>
      </c>
      <c r="C730" s="30">
        <f t="shared" ca="1" si="97"/>
        <v>22.107706743800012</v>
      </c>
      <c r="D730" s="30">
        <f t="shared" ca="1" si="98"/>
        <v>3.0959262691734328</v>
      </c>
      <c r="E730" s="30">
        <f t="shared" ca="1" si="100"/>
        <v>-7.716416304327034E-2</v>
      </c>
      <c r="F730" s="30">
        <f t="shared" ca="1" si="101"/>
        <v>0.11729669048039246</v>
      </c>
      <c r="G730" s="30">
        <f t="shared" ca="1" si="99"/>
        <v>4.7133392671658623</v>
      </c>
      <c r="H730" s="30">
        <f t="shared" ca="1" si="102"/>
        <v>111.42361258166943</v>
      </c>
    </row>
    <row r="731" spans="1:8" ht="15.75" customHeight="1">
      <c r="A731" s="27">
        <v>10</v>
      </c>
      <c r="B731" s="27">
        <v>8.5</v>
      </c>
      <c r="C731" s="30">
        <f t="shared" ca="1" si="97"/>
        <v>8.5601004558115399</v>
      </c>
      <c r="D731" s="30">
        <f t="shared" ca="1" si="98"/>
        <v>2.1471119255767928</v>
      </c>
      <c r="E731" s="30">
        <f t="shared" ca="1" si="100"/>
        <v>-0.20821545951930245</v>
      </c>
      <c r="F731" s="30">
        <f t="shared" ca="1" si="101"/>
        <v>7.2894469967750286E-2</v>
      </c>
      <c r="G731" s="30">
        <f t="shared" ca="1" si="99"/>
        <v>2.9640494458796969</v>
      </c>
      <c r="H731" s="30">
        <f t="shared" ca="1" si="102"/>
        <v>19.376276285689961</v>
      </c>
    </row>
    <row r="732" spans="1:8" ht="15.75" customHeight="1">
      <c r="A732" s="27">
        <v>10</v>
      </c>
      <c r="B732" s="27">
        <v>9</v>
      </c>
      <c r="C732" s="30">
        <f t="shared" ca="1" si="97"/>
        <v>8.9553940535743237</v>
      </c>
      <c r="D732" s="30">
        <f t="shared" ca="1" si="98"/>
        <v>2.192256038293765</v>
      </c>
      <c r="E732" s="30">
        <f t="shared" ref="E732:E763" ca="1" si="103">NORMINV(RAND(),0,SQRT($A$15*(1/A$16+((D732-$A$17)^2/($A$18)))))</f>
        <v>-5.9446722812145407E-2</v>
      </c>
      <c r="F732" s="30">
        <f t="shared" ref="F732:F765" ca="1" si="104">NORMINV(RAND(),0,SQRT($A$15*(1+1/A$16+((D732-$A$17)^2/($A$18)))))</f>
        <v>0.13081327115589289</v>
      </c>
      <c r="G732" s="30">
        <f t="shared" ca="1" si="99"/>
        <v>3.245619329303147</v>
      </c>
      <c r="H732" s="30">
        <f t="shared" ca="1" si="102"/>
        <v>25.677608031769083</v>
      </c>
    </row>
    <row r="733" spans="1:8" ht="15.75" customHeight="1">
      <c r="A733" s="27">
        <v>10</v>
      </c>
      <c r="B733" s="27">
        <v>8.5</v>
      </c>
      <c r="C733" s="30">
        <f t="shared" ca="1" si="97"/>
        <v>8.5587304010392202</v>
      </c>
      <c r="D733" s="30">
        <f t="shared" ca="1" si="98"/>
        <v>2.1469518615178975</v>
      </c>
      <c r="E733" s="30">
        <f t="shared" ca="1" si="103"/>
        <v>-6.45725353521191E-3</v>
      </c>
      <c r="F733" s="30">
        <f t="shared" ca="1" si="104"/>
        <v>0.40691630548495783</v>
      </c>
      <c r="G733" s="30">
        <f t="shared" ca="1" si="99"/>
        <v>3.4995639827239433</v>
      </c>
      <c r="H733" s="30">
        <f t="shared" ca="1" si="102"/>
        <v>33.101016196883371</v>
      </c>
    </row>
    <row r="734" spans="1:8" ht="15.75" customHeight="1">
      <c r="A734" s="27">
        <v>10</v>
      </c>
      <c r="B734" s="27">
        <v>7.6</v>
      </c>
      <c r="C734" s="30">
        <f t="shared" ca="1" si="97"/>
        <v>7.6234874423965371</v>
      </c>
      <c r="D734" s="30">
        <f t="shared" ca="1" si="98"/>
        <v>2.0312339346056092</v>
      </c>
      <c r="E734" s="30">
        <f t="shared" ca="1" si="103"/>
        <v>8.4529182585729862E-2</v>
      </c>
      <c r="F734" s="30">
        <f t="shared" ca="1" si="104"/>
        <v>-0.40942305462934764</v>
      </c>
      <c r="G734" s="30">
        <f t="shared" ca="1" si="99"/>
        <v>2.5822651046440908</v>
      </c>
      <c r="H734" s="30">
        <f t="shared" ca="1" si="102"/>
        <v>13.227064939441</v>
      </c>
    </row>
    <row r="735" spans="1:8" ht="15.75" customHeight="1">
      <c r="A735" s="27">
        <v>10</v>
      </c>
      <c r="B735" s="27">
        <v>29.8</v>
      </c>
      <c r="C735" s="30">
        <f t="shared" ca="1" si="97"/>
        <v>29.796723335990293</v>
      </c>
      <c r="D735" s="30">
        <f t="shared" ca="1" si="98"/>
        <v>3.3943984322977352</v>
      </c>
      <c r="E735" s="30">
        <f t="shared" ca="1" si="103"/>
        <v>-0.12791678170680446</v>
      </c>
      <c r="F735" s="30">
        <f t="shared" ca="1" si="104"/>
        <v>2.3074363902531474E-2</v>
      </c>
      <c r="G735" s="30">
        <f t="shared" ca="1" si="99"/>
        <v>5.0634520377852725</v>
      </c>
      <c r="H735" s="30">
        <f t="shared" ca="1" si="102"/>
        <v>158.13546479050623</v>
      </c>
    </row>
    <row r="736" spans="1:8" ht="15.75" customHeight="1">
      <c r="A736" s="27">
        <v>10</v>
      </c>
      <c r="B736" s="27">
        <v>8.4</v>
      </c>
      <c r="C736" s="30">
        <f t="shared" ca="1" si="97"/>
        <v>8.3600508485457841</v>
      </c>
      <c r="D736" s="30">
        <f t="shared" ca="1" si="98"/>
        <v>2.1234645094400486</v>
      </c>
      <c r="E736" s="30">
        <f t="shared" ca="1" si="103"/>
        <v>0.12328184824662773</v>
      </c>
      <c r="F736" s="30">
        <f t="shared" ca="1" si="104"/>
        <v>0.6508134946639309</v>
      </c>
      <c r="G736" s="30">
        <f t="shared" ca="1" si="99"/>
        <v>3.8342408632991449</v>
      </c>
      <c r="H736" s="30">
        <f t="shared" ca="1" si="102"/>
        <v>46.258297963810236</v>
      </c>
    </row>
    <row r="737" spans="1:8" ht="15.75" customHeight="1">
      <c r="A737" s="27">
        <v>10</v>
      </c>
      <c r="B737" s="27">
        <v>9.9</v>
      </c>
      <c r="C737" s="30">
        <f t="shared" ca="1" si="97"/>
        <v>9.8189129809722555</v>
      </c>
      <c r="D737" s="30">
        <f t="shared" ca="1" si="98"/>
        <v>2.2843104218372865</v>
      </c>
      <c r="E737" s="30">
        <f t="shared" ca="1" si="103"/>
        <v>7.4178931749215402E-2</v>
      </c>
      <c r="F737" s="30">
        <f t="shared" ca="1" si="104"/>
        <v>-0.3382175538829576</v>
      </c>
      <c r="G737" s="30">
        <f t="shared" ca="1" si="99"/>
        <v>3.0629084469846388</v>
      </c>
      <c r="H737" s="30">
        <f t="shared" ca="1" si="102"/>
        <v>21.389677524444888</v>
      </c>
    </row>
    <row r="738" spans="1:8" ht="15.75" customHeight="1">
      <c r="A738" s="27">
        <v>10</v>
      </c>
      <c r="B738" s="27">
        <v>11.6</v>
      </c>
      <c r="C738" s="30">
        <f t="shared" ca="1" si="97"/>
        <v>11.622798806201248</v>
      </c>
      <c r="D738" s="30">
        <f t="shared" ca="1" si="98"/>
        <v>2.452968583540251</v>
      </c>
      <c r="E738" s="30">
        <f t="shared" ca="1" si="103"/>
        <v>0.2082976585031111</v>
      </c>
      <c r="F738" s="30">
        <f t="shared" ca="1" si="104"/>
        <v>-0.25862979745610931</v>
      </c>
      <c r="G738" s="30">
        <f t="shared" ca="1" si="99"/>
        <v>3.5563749693085582</v>
      </c>
      <c r="H738" s="30">
        <f t="shared" ca="1" si="102"/>
        <v>35.035960234432892</v>
      </c>
    </row>
    <row r="739" spans="1:8" ht="15.75" customHeight="1">
      <c r="A739" s="27">
        <v>10</v>
      </c>
      <c r="B739" s="27">
        <v>18.2</v>
      </c>
      <c r="C739" s="30">
        <f t="shared" ca="1" si="97"/>
        <v>18.208982398380552</v>
      </c>
      <c r="D739" s="30">
        <f t="shared" ca="1" si="98"/>
        <v>2.9019150107053022</v>
      </c>
      <c r="E739" s="30">
        <f t="shared" ca="1" si="103"/>
        <v>3.7499557277810673E-2</v>
      </c>
      <c r="F739" s="30">
        <f t="shared" ca="1" si="104"/>
        <v>0.57330519333782004</v>
      </c>
      <c r="G739" s="30">
        <f t="shared" ca="1" si="99"/>
        <v>4.9621972554729439</v>
      </c>
      <c r="H739" s="30">
        <f t="shared" ca="1" si="102"/>
        <v>142.90745536422824</v>
      </c>
    </row>
    <row r="740" spans="1:8" ht="15.75" customHeight="1">
      <c r="A740" s="27">
        <v>10</v>
      </c>
      <c r="B740" s="27">
        <v>8.6</v>
      </c>
      <c r="C740" s="30">
        <f t="shared" ca="1" si="97"/>
        <v>8.7010960818223442</v>
      </c>
      <c r="D740" s="30">
        <f t="shared" ca="1" si="98"/>
        <v>2.1634490041412775</v>
      </c>
      <c r="E740" s="30">
        <f t="shared" ca="1" si="103"/>
        <v>-5.6724712786102395E-2</v>
      </c>
      <c r="F740" s="30">
        <f t="shared" ca="1" si="104"/>
        <v>-0.56845279065744736</v>
      </c>
      <c r="G740" s="30">
        <f t="shared" ca="1" si="99"/>
        <v>2.501291897685753</v>
      </c>
      <c r="H740" s="30">
        <f t="shared" ca="1" si="102"/>
        <v>12.198242667126316</v>
      </c>
    </row>
    <row r="741" spans="1:8" ht="15.75" customHeight="1">
      <c r="A741" s="27">
        <v>10</v>
      </c>
      <c r="B741" s="27">
        <v>11.5</v>
      </c>
      <c r="C741" s="30">
        <f t="shared" ca="1" si="97"/>
        <v>11.505198153778892</v>
      </c>
      <c r="D741" s="30">
        <f t="shared" ca="1" si="98"/>
        <v>2.4427989466140119</v>
      </c>
      <c r="E741" s="30">
        <f t="shared" ca="1" si="103"/>
        <v>2.6780496209923923E-2</v>
      </c>
      <c r="F741" s="30">
        <f t="shared" ca="1" si="104"/>
        <v>0.72157234345230292</v>
      </c>
      <c r="G741" s="30">
        <f t="shared" ca="1" si="99"/>
        <v>4.3381911643687525</v>
      </c>
      <c r="H741" s="30">
        <f t="shared" ca="1" si="102"/>
        <v>76.568913421501378</v>
      </c>
    </row>
    <row r="742" spans="1:8" ht="15.75" customHeight="1">
      <c r="A742" s="27">
        <v>10</v>
      </c>
      <c r="B742" s="27">
        <v>8.9</v>
      </c>
      <c r="C742" s="30">
        <f t="shared" ca="1" si="97"/>
        <v>8.894480944413889</v>
      </c>
      <c r="D742" s="30">
        <f t="shared" ca="1" si="98"/>
        <v>2.1854309657798456</v>
      </c>
      <c r="E742" s="30">
        <f t="shared" ca="1" si="103"/>
        <v>5.8885742497491816E-2</v>
      </c>
      <c r="F742" s="30">
        <f t="shared" ca="1" si="104"/>
        <v>-0.18846444972548723</v>
      </c>
      <c r="G742" s="30">
        <f t="shared" ca="1" si="99"/>
        <v>3.033353052949666</v>
      </c>
      <c r="H742" s="30">
        <f t="shared" ca="1" si="102"/>
        <v>20.76674798544526</v>
      </c>
    </row>
    <row r="743" spans="1:8" ht="15.75" customHeight="1">
      <c r="A743" s="27">
        <v>10</v>
      </c>
      <c r="B743" s="27">
        <v>23.9</v>
      </c>
      <c r="C743" s="30">
        <f t="shared" ca="1" si="97"/>
        <v>23.835830033096801</v>
      </c>
      <c r="D743" s="30">
        <f t="shared" ca="1" si="98"/>
        <v>3.1711899121786917</v>
      </c>
      <c r="E743" s="30">
        <f t="shared" ca="1" si="103"/>
        <v>-5.4926854035093314E-2</v>
      </c>
      <c r="F743" s="30">
        <f t="shared" ca="1" si="104"/>
        <v>-0.3642548180087235</v>
      </c>
      <c r="G743" s="30">
        <f t="shared" ca="1" si="99"/>
        <v>4.3788678828834664</v>
      </c>
      <c r="H743" s="30">
        <f t="shared" ca="1" si="102"/>
        <v>79.74769854538512</v>
      </c>
    </row>
    <row r="744" spans="1:8" ht="15.75" customHeight="1">
      <c r="A744" s="27">
        <v>10</v>
      </c>
      <c r="B744" s="27">
        <v>19</v>
      </c>
      <c r="C744" s="30">
        <f t="shared" ca="1" si="97"/>
        <v>18.995749629115213</v>
      </c>
      <c r="D744" s="30">
        <f t="shared" ca="1" si="98"/>
        <v>2.9442152504102506</v>
      </c>
      <c r="E744" s="30">
        <f t="shared" ca="1" si="103"/>
        <v>-6.5515427171027263E-2</v>
      </c>
      <c r="F744" s="30">
        <f t="shared" ca="1" si="104"/>
        <v>-0.39863714576917608</v>
      </c>
      <c r="G744" s="30">
        <f t="shared" ca="1" si="99"/>
        <v>3.9574050315252958</v>
      </c>
      <c r="H744" s="30">
        <f t="shared" ca="1" si="102"/>
        <v>52.321377309499091</v>
      </c>
    </row>
    <row r="745" spans="1:8" ht="15.75" customHeight="1">
      <c r="A745" s="27">
        <v>10</v>
      </c>
      <c r="B745" s="27">
        <v>16.5</v>
      </c>
      <c r="C745" s="30">
        <f t="shared" ca="1" si="97"/>
        <v>16.548328532588343</v>
      </c>
      <c r="D745" s="30">
        <f t="shared" ca="1" si="98"/>
        <v>2.8062851017129646</v>
      </c>
      <c r="E745" s="30">
        <f t="shared" ca="1" si="103"/>
        <v>-7.4374868084834914E-2</v>
      </c>
      <c r="F745" s="30">
        <f t="shared" ca="1" si="104"/>
        <v>-0.23669814354061247</v>
      </c>
      <c r="G745" s="30">
        <f t="shared" ca="1" si="99"/>
        <v>3.881694337989916</v>
      </c>
      <c r="H745" s="30">
        <f t="shared" ca="1" si="102"/>
        <v>48.506331605509253</v>
      </c>
    </row>
    <row r="746" spans="1:8" ht="15.75" customHeight="1">
      <c r="A746" s="27">
        <v>10</v>
      </c>
      <c r="B746" s="27">
        <v>16.399999999999999</v>
      </c>
      <c r="C746" s="30">
        <f t="shared" ca="1" si="97"/>
        <v>16.404289595065816</v>
      </c>
      <c r="D746" s="30">
        <f t="shared" ca="1" si="98"/>
        <v>2.7975428613038678</v>
      </c>
      <c r="E746" s="30">
        <f t="shared" ca="1" si="103"/>
        <v>9.5506446475474946E-2</v>
      </c>
      <c r="F746" s="30">
        <f t="shared" ca="1" si="104"/>
        <v>0.71114434292283935</v>
      </c>
      <c r="G746" s="30">
        <f t="shared" ca="1" si="99"/>
        <v>4.9849170351574923</v>
      </c>
      <c r="H746" s="30">
        <f t="shared" ca="1" si="102"/>
        <v>146.19144577273883</v>
      </c>
    </row>
    <row r="747" spans="1:8" ht="15.75" customHeight="1">
      <c r="A747" s="27">
        <v>10</v>
      </c>
      <c r="B747" s="27">
        <v>9</v>
      </c>
      <c r="C747" s="30">
        <f t="shared" ca="1" si="97"/>
        <v>8.9911420630450287</v>
      </c>
      <c r="D747" s="30">
        <f t="shared" ca="1" si="98"/>
        <v>2.1962398774611724</v>
      </c>
      <c r="E747" s="30">
        <f t="shared" ca="1" si="103"/>
        <v>-0.16393286377527885</v>
      </c>
      <c r="F747" s="30">
        <f t="shared" ca="1" si="104"/>
        <v>1.1501653706042296E-2</v>
      </c>
      <c r="G747" s="30">
        <f t="shared" ca="1" si="99"/>
        <v>3.0284297242707088</v>
      </c>
      <c r="H747" s="30">
        <f t="shared" ca="1" si="102"/>
        <v>20.664757731304569</v>
      </c>
    </row>
    <row r="748" spans="1:8" ht="15.75" customHeight="1">
      <c r="A748" s="27">
        <v>10</v>
      </c>
      <c r="B748" s="27">
        <v>9</v>
      </c>
      <c r="C748" s="30">
        <f t="shared" ca="1" si="97"/>
        <v>9.0025318992391039</v>
      </c>
      <c r="D748" s="30">
        <f t="shared" ca="1" si="98"/>
        <v>2.1975058599102448</v>
      </c>
      <c r="E748" s="30">
        <f t="shared" ca="1" si="103"/>
        <v>-3.9667780034252913E-2</v>
      </c>
      <c r="F748" s="30">
        <f t="shared" ca="1" si="104"/>
        <v>0.58639354280661748</v>
      </c>
      <c r="G748" s="30">
        <f t="shared" ca="1" si="99"/>
        <v>3.7296866328398841</v>
      </c>
      <c r="H748" s="30">
        <f t="shared" ca="1" si="102"/>
        <v>41.666049346476917</v>
      </c>
    </row>
    <row r="749" spans="1:8" ht="15.75" customHeight="1">
      <c r="A749" s="27">
        <v>10</v>
      </c>
      <c r="B749" s="27">
        <v>12.2</v>
      </c>
      <c r="C749" s="30">
        <f t="shared" ca="1" si="97"/>
        <v>12.174134157178521</v>
      </c>
      <c r="D749" s="30">
        <f t="shared" ca="1" si="98"/>
        <v>2.4993135499862489</v>
      </c>
      <c r="E749" s="30">
        <f t="shared" ca="1" si="103"/>
        <v>-2.0204499900579716E-2</v>
      </c>
      <c r="F749" s="30">
        <f t="shared" ca="1" si="104"/>
        <v>0.40723414105972672</v>
      </c>
      <c r="G749" s="30">
        <f t="shared" ca="1" si="99"/>
        <v>4.0706109990633381</v>
      </c>
      <c r="H749" s="30">
        <f t="shared" ca="1" si="102"/>
        <v>58.592751773652807</v>
      </c>
    </row>
    <row r="750" spans="1:8" ht="15.75" customHeight="1">
      <c r="A750" s="27">
        <v>10</v>
      </c>
      <c r="B750" s="27">
        <v>26.2</v>
      </c>
      <c r="C750" s="30">
        <f t="shared" ca="1" si="97"/>
        <v>26.161631981888288</v>
      </c>
      <c r="D750" s="30">
        <f t="shared" ca="1" si="98"/>
        <v>3.264293909271915</v>
      </c>
      <c r="E750" s="30">
        <f t="shared" ca="1" si="103"/>
        <v>-5.6013113315023146E-3</v>
      </c>
      <c r="F750" s="30">
        <f t="shared" ca="1" si="104"/>
        <v>-4.2377159709603651E-2</v>
      </c>
      <c r="G750" s="30">
        <f t="shared" ca="1" si="99"/>
        <v>4.9045064080245906</v>
      </c>
      <c r="H750" s="30">
        <f t="shared" ca="1" si="102"/>
        <v>134.89630983546056</v>
      </c>
    </row>
    <row r="751" spans="1:8" ht="15.75" customHeight="1">
      <c r="A751" s="27">
        <v>10</v>
      </c>
      <c r="B751" s="27">
        <v>26.5</v>
      </c>
      <c r="C751" s="30">
        <f t="shared" ca="1" si="97"/>
        <v>26.554614006442378</v>
      </c>
      <c r="D751" s="30">
        <f t="shared" ca="1" si="98"/>
        <v>3.2792035181423729</v>
      </c>
      <c r="E751" s="30">
        <f t="shared" ca="1" si="103"/>
        <v>0.16777495559718503</v>
      </c>
      <c r="F751" s="30">
        <f t="shared" ca="1" si="104"/>
        <v>-0.44083781548223772</v>
      </c>
      <c r="G751" s="30">
        <f t="shared" ca="1" si="99"/>
        <v>4.704153183798427</v>
      </c>
      <c r="H751" s="30">
        <f t="shared" ca="1" si="102"/>
        <v>110.40475281738325</v>
      </c>
    </row>
    <row r="752" spans="1:8" ht="15.75" customHeight="1">
      <c r="A752" s="27">
        <v>10</v>
      </c>
      <c r="B752" s="27">
        <v>8.5</v>
      </c>
      <c r="C752" s="30">
        <f t="shared" ca="1" si="97"/>
        <v>8.492596021636448</v>
      </c>
      <c r="D752" s="30">
        <f t="shared" ca="1" si="98"/>
        <v>2.1391947276282406</v>
      </c>
      <c r="E752" s="30">
        <f t="shared" ca="1" si="103"/>
        <v>0.11434433863771377</v>
      </c>
      <c r="F752" s="30">
        <f t="shared" ca="1" si="104"/>
        <v>0.21953109911524599</v>
      </c>
      <c r="G752" s="30">
        <f t="shared" ca="1" si="99"/>
        <v>3.420113300259028</v>
      </c>
      <c r="H752" s="30">
        <f t="shared" ca="1" si="102"/>
        <v>30.572878739906848</v>
      </c>
    </row>
    <row r="753" spans="1:9" ht="15.75" customHeight="1">
      <c r="A753" s="27">
        <v>10</v>
      </c>
      <c r="B753" s="27">
        <v>9</v>
      </c>
      <c r="C753" s="30">
        <f t="shared" ca="1" si="97"/>
        <v>8.9174739208139773</v>
      </c>
      <c r="D753" s="30">
        <f t="shared" ca="1" si="98"/>
        <v>2.1880127137514247</v>
      </c>
      <c r="E753" s="30">
        <f t="shared" ca="1" si="103"/>
        <v>3.0835955425855842E-2</v>
      </c>
      <c r="F753" s="30">
        <f t="shared" ca="1" si="104"/>
        <v>-0.7761534656615251</v>
      </c>
      <c r="G753" s="30">
        <f t="shared" ca="1" si="99"/>
        <v>2.4218966985723691</v>
      </c>
      <c r="H753" s="30">
        <f t="shared" ca="1" si="102"/>
        <v>11.267209561279813</v>
      </c>
    </row>
    <row r="754" spans="1:9" ht="15.75" customHeight="1">
      <c r="A754" s="27">
        <v>10</v>
      </c>
      <c r="B754" s="27">
        <v>9.5</v>
      </c>
      <c r="C754" s="30">
        <f t="shared" ca="1" si="97"/>
        <v>9.4945372937156485</v>
      </c>
      <c r="D754" s="30">
        <f t="shared" ca="1" si="98"/>
        <v>2.2507166115039627</v>
      </c>
      <c r="E754" s="30">
        <f t="shared" ca="1" si="103"/>
        <v>5.7495464439138534E-2</v>
      </c>
      <c r="F754" s="30">
        <f t="shared" ca="1" si="104"/>
        <v>0.77202646498065886</v>
      </c>
      <c r="G754" s="30">
        <f t="shared" ca="1" si="99"/>
        <v>4.1007456015858805</v>
      </c>
      <c r="H754" s="30">
        <f t="shared" ca="1" si="102"/>
        <v>60.385294187894679</v>
      </c>
    </row>
    <row r="755" spans="1:9" ht="15.75" customHeight="1">
      <c r="A755" s="27">
        <v>10</v>
      </c>
      <c r="B755" s="27">
        <v>10.8</v>
      </c>
      <c r="C755" s="30">
        <f t="shared" ca="1" si="97"/>
        <v>10.80566168401789</v>
      </c>
      <c r="D755" s="30">
        <f t="shared" ca="1" si="98"/>
        <v>2.3800702267712865</v>
      </c>
      <c r="E755" s="30">
        <f t="shared" ca="1" si="103"/>
        <v>8.5984810728015892E-2</v>
      </c>
      <c r="F755" s="30">
        <f t="shared" ca="1" si="104"/>
        <v>-0.2955770386299294</v>
      </c>
      <c r="G755" s="30">
        <f t="shared" ca="1" si="99"/>
        <v>3.2761954600526906</v>
      </c>
      <c r="H755" s="30">
        <f t="shared" ca="1" si="102"/>
        <v>26.474856203154722</v>
      </c>
    </row>
    <row r="756" spans="1:9" ht="15.75" customHeight="1">
      <c r="A756" s="27">
        <v>10</v>
      </c>
      <c r="B756" s="27">
        <v>13.5</v>
      </c>
      <c r="C756" s="30">
        <f t="shared" ca="1" si="97"/>
        <v>13.485547040240903</v>
      </c>
      <c r="D756" s="30">
        <f t="shared" ca="1" si="98"/>
        <v>2.6016185223421884</v>
      </c>
      <c r="E756" s="30">
        <f t="shared" ca="1" si="103"/>
        <v>-3.7011521657221533E-2</v>
      </c>
      <c r="F756" s="30">
        <f t="shared" ca="1" si="104"/>
        <v>-0.17837623662737778</v>
      </c>
      <c r="G756" s="30">
        <f t="shared" ca="1" si="99"/>
        <v>3.637890949465282</v>
      </c>
      <c r="H756" s="30">
        <f t="shared" ca="1" si="102"/>
        <v>38.011583775296309</v>
      </c>
    </row>
    <row r="757" spans="1:9" ht="15.75" customHeight="1">
      <c r="A757" s="27">
        <v>10</v>
      </c>
      <c r="B757" s="27">
        <v>13.2</v>
      </c>
      <c r="C757" s="30">
        <f t="shared" ca="1" si="97"/>
        <v>13.259355000723291</v>
      </c>
      <c r="D757" s="30">
        <f t="shared" ca="1" si="98"/>
        <v>2.5847033410952429</v>
      </c>
      <c r="E757" s="30">
        <f t="shared" ca="1" si="103"/>
        <v>1.1095359336896597E-2</v>
      </c>
      <c r="F757" s="30">
        <f t="shared" ca="1" si="104"/>
        <v>-0.53461289469969875</v>
      </c>
      <c r="G757" s="30">
        <f t="shared" ca="1" si="99"/>
        <v>3.3017032846455212</v>
      </c>
      <c r="H757" s="30">
        <f t="shared" ca="1" si="102"/>
        <v>27.158858813873874</v>
      </c>
    </row>
    <row r="758" spans="1:9" ht="15.75" customHeight="1">
      <c r="A758" s="27">
        <v>10</v>
      </c>
      <c r="B758" s="27">
        <v>17.5</v>
      </c>
      <c r="C758" s="30">
        <f t="shared" ca="1" si="97"/>
        <v>17.581506021846405</v>
      </c>
      <c r="D758" s="30">
        <f t="shared" ca="1" si="98"/>
        <v>2.8668475553595378</v>
      </c>
      <c r="E758" s="30">
        <f t="shared" ca="1" si="103"/>
        <v>-1.8603149243495706E-2</v>
      </c>
      <c r="F758" s="30">
        <f t="shared" ca="1" si="104"/>
        <v>9.4291234260031692E-2</v>
      </c>
      <c r="G758" s="30">
        <f t="shared" ca="1" si="99"/>
        <v>4.3689127989936161</v>
      </c>
      <c r="H758" s="30">
        <f t="shared" ca="1" si="102"/>
        <v>78.957742081732093</v>
      </c>
    </row>
    <row r="759" spans="1:9" ht="15.75" customHeight="1">
      <c r="A759" s="27">
        <v>10</v>
      </c>
      <c r="B759" s="27">
        <v>11.2</v>
      </c>
      <c r="C759" s="30">
        <f t="shared" ca="1" si="97"/>
        <v>11.199596313616501</v>
      </c>
      <c r="D759" s="30">
        <f t="shared" ca="1" si="98"/>
        <v>2.4158777342243707</v>
      </c>
      <c r="E759" s="30">
        <f t="shared" ca="1" si="103"/>
        <v>-0.14519026461717996</v>
      </c>
      <c r="F759" s="30">
        <f t="shared" ca="1" si="104"/>
        <v>0.17493711037608109</v>
      </c>
      <c r="G759" s="30">
        <f t="shared" ca="1" si="99"/>
        <v>3.5749298786262336</v>
      </c>
      <c r="H759" s="30">
        <f t="shared" ca="1" si="102"/>
        <v>35.692117947561506</v>
      </c>
    </row>
    <row r="760" spans="1:9" ht="15.75" customHeight="1">
      <c r="A760" s="27">
        <v>10</v>
      </c>
      <c r="B760" s="27">
        <v>8.9</v>
      </c>
      <c r="C760" s="30">
        <f t="shared" ca="1" si="97"/>
        <v>8.927018863781587</v>
      </c>
      <c r="D760" s="30">
        <f t="shared" ca="1" si="98"/>
        <v>2.1890825053104384</v>
      </c>
      <c r="E760" s="30">
        <f t="shared" ca="1" si="103"/>
        <v>9.7341188116043934E-2</v>
      </c>
      <c r="F760" s="30">
        <f t="shared" ca="1" si="104"/>
        <v>-0.71589445940104335</v>
      </c>
      <c r="G760" s="30">
        <f t="shared" ca="1" si="99"/>
        <v>2.5504354435736367</v>
      </c>
      <c r="H760" s="30">
        <f t="shared" ca="1" si="102"/>
        <v>12.812681768062902</v>
      </c>
    </row>
    <row r="761" spans="1:9" ht="15.75" customHeight="1">
      <c r="A761" s="27">
        <v>10</v>
      </c>
      <c r="B761" s="27">
        <v>15</v>
      </c>
      <c r="C761" s="30">
        <f t="shared" ref="C761:C765" ca="1" si="105">IF(D$7,NORMINV(RAND(),$B761,A$7),B761)</f>
        <v>14.977413357187862</v>
      </c>
      <c r="D761" s="30">
        <f t="shared" ref="D761:D765" ca="1" si="106">LN(C761)</f>
        <v>2.7065432900944373</v>
      </c>
      <c r="E761" s="30">
        <f t="shared" ca="1" si="103"/>
        <v>0.1169878084853857</v>
      </c>
      <c r="F761" s="30">
        <f t="shared" ca="1" si="104"/>
        <v>-8.485634399072392E-2</v>
      </c>
      <c r="G761" s="30">
        <f t="shared" ref="G761:G765" ca="1" si="107">$A$13+$A$14*D761+IF(D$19,E761,0)+IF(D$23,F761,0)</f>
        <v>4.0594530815059091</v>
      </c>
      <c r="H761" s="30">
        <f t="shared" ca="1" si="102"/>
        <v>57.942612525100841</v>
      </c>
    </row>
    <row r="762" spans="1:9" ht="15.75" customHeight="1">
      <c r="A762" s="27">
        <v>10</v>
      </c>
      <c r="B762" s="27">
        <v>18.8</v>
      </c>
      <c r="C762" s="30">
        <f t="shared" ca="1" si="105"/>
        <v>18.839711659079974</v>
      </c>
      <c r="D762" s="30">
        <f t="shared" ca="1" si="106"/>
        <v>2.9359669643113522</v>
      </c>
      <c r="E762" s="30">
        <f t="shared" ca="1" si="103"/>
        <v>6.2559934084932364E-2</v>
      </c>
      <c r="F762" s="30">
        <f t="shared" ca="1" si="104"/>
        <v>-0.27755590154733967</v>
      </c>
      <c r="G762" s="30">
        <f t="shared" ca="1" si="107"/>
        <v>4.1928798749194049</v>
      </c>
      <c r="H762" s="30">
        <f t="shared" ca="1" si="102"/>
        <v>66.213202389153992</v>
      </c>
    </row>
    <row r="763" spans="1:9" ht="15.75" customHeight="1">
      <c r="A763" s="27">
        <v>10</v>
      </c>
      <c r="B763" s="27">
        <v>21.2</v>
      </c>
      <c r="C763" s="30">
        <f t="shared" ca="1" si="105"/>
        <v>21.229976935299465</v>
      </c>
      <c r="D763" s="30">
        <f t="shared" ca="1" si="106"/>
        <v>3.0554141892943893</v>
      </c>
      <c r="E763" s="30">
        <f t="shared" ca="1" si="103"/>
        <v>2.1603977234091427E-2</v>
      </c>
      <c r="F763" s="30">
        <f t="shared" ca="1" si="104"/>
        <v>-8.5837454456354031E-2</v>
      </c>
      <c r="G763" s="30">
        <f t="shared" ca="1" si="107"/>
        <v>4.5417742551279128</v>
      </c>
      <c r="H763" s="30">
        <f t="shared" ca="1" si="102"/>
        <v>93.857179057719904</v>
      </c>
    </row>
    <row r="764" spans="1:9" ht="15.75" customHeight="1">
      <c r="A764" s="27">
        <v>10</v>
      </c>
      <c r="B764" s="27">
        <v>10.5</v>
      </c>
      <c r="C764" s="30">
        <f t="shared" ca="1" si="105"/>
        <v>10.613374958981014</v>
      </c>
      <c r="D764" s="30">
        <f t="shared" ca="1" si="106"/>
        <v>2.3621149943149242</v>
      </c>
      <c r="E764" s="30">
        <f t="shared" ref="E764:E765" ca="1" si="108">NORMINV(RAND(),0,SQRT($A$15*(1/A$16+((D764-$A$17)^2/($A$18)))))</f>
        <v>-7.8721985578872597E-2</v>
      </c>
      <c r="F764" s="30">
        <f t="shared" ca="1" si="104"/>
        <v>-0.42004959592990271</v>
      </c>
      <c r="G764" s="30">
        <f t="shared" ca="1" si="107"/>
        <v>2.9572330441611623</v>
      </c>
      <c r="H764" s="30">
        <f t="shared" ca="1" si="102"/>
        <v>19.244648924855106</v>
      </c>
    </row>
    <row r="765" spans="1:9" ht="15.75" customHeight="1">
      <c r="A765" s="27">
        <v>10</v>
      </c>
      <c r="B765" s="27">
        <v>26</v>
      </c>
      <c r="C765" s="30">
        <f t="shared" ca="1" si="105"/>
        <v>26.083271583948239</v>
      </c>
      <c r="D765" s="30">
        <f t="shared" ca="1" si="106"/>
        <v>3.2612941733607848</v>
      </c>
      <c r="E765" s="30">
        <f t="shared" ca="1" si="108"/>
        <v>8.448373554282991E-2</v>
      </c>
      <c r="F765" s="30">
        <f t="shared" ca="1" si="104"/>
        <v>0.11523279168337187</v>
      </c>
      <c r="G765" s="30">
        <f t="shared" ca="1" si="107"/>
        <v>5.1472256243466701</v>
      </c>
      <c r="H765" s="30">
        <f t="shared" ref="H765" ca="1" si="109">EXP(G765)</f>
        <v>171.95376359137808</v>
      </c>
    </row>
    <row r="766" spans="1:9" ht="15.75" customHeight="1">
      <c r="B766" s="29" t="s">
        <v>36</v>
      </c>
      <c r="C766" s="34"/>
      <c r="D766" s="34"/>
      <c r="E766" s="34"/>
      <c r="F766" s="34"/>
      <c r="G766" s="34"/>
      <c r="H766" s="40">
        <f t="shared" ref="H766" ca="1" si="110">SUM(H668:H765)</f>
        <v>10659.111266499856</v>
      </c>
    </row>
    <row r="767" spans="1:9" ht="15.75" customHeight="1">
      <c r="C767" s="34"/>
      <c r="D767" s="34"/>
      <c r="E767" s="34"/>
      <c r="F767" s="34"/>
      <c r="G767" s="34"/>
      <c r="H767" s="34"/>
    </row>
    <row r="768" spans="1:9" ht="15.75" customHeight="1">
      <c r="C768" s="34"/>
      <c r="D768" s="34"/>
      <c r="E768" s="34"/>
      <c r="F768" s="34"/>
      <c r="G768" s="34"/>
      <c r="H768" s="34"/>
      <c r="I768" s="34"/>
    </row>
    <row r="769" spans="3:9" ht="15.75" customHeight="1">
      <c r="C769" s="34"/>
      <c r="D769" s="34"/>
      <c r="E769" s="34"/>
      <c r="F769" s="34"/>
      <c r="G769" s="34"/>
      <c r="H769" s="34"/>
      <c r="I769" s="34"/>
    </row>
    <row r="770" spans="3:9" ht="15.75" customHeight="1">
      <c r="C770" s="34"/>
      <c r="D770" s="34"/>
      <c r="E770" s="34"/>
      <c r="F770" s="34"/>
      <c r="G770" s="34"/>
      <c r="H770" s="34"/>
    </row>
    <row r="771" spans="3:9" ht="15.75" customHeight="1">
      <c r="C771" s="34"/>
      <c r="D771" s="34"/>
      <c r="E771" s="34"/>
      <c r="F771" s="34"/>
      <c r="G771" s="34"/>
      <c r="H771" s="34"/>
    </row>
    <row r="772" spans="3:9" ht="15.75" customHeight="1">
      <c r="C772" s="34"/>
      <c r="D772" s="34"/>
      <c r="E772" s="34"/>
      <c r="F772" s="34"/>
      <c r="G772" s="34"/>
      <c r="H772" s="34"/>
    </row>
    <row r="773" spans="3:9" ht="15.75" customHeight="1">
      <c r="C773" s="34"/>
      <c r="D773" s="34"/>
      <c r="E773" s="34"/>
      <c r="F773" s="34"/>
      <c r="G773" s="34"/>
      <c r="H773" s="34"/>
    </row>
  </sheetData>
  <customSheetViews>
    <customSheetView guid="{E1D91F78-0D13-4A44-AB1F-A8700F59FF6A}" scale="85" topLeftCell="A23">
      <selection activeCell="J45" sqref="J45"/>
      <pageMargins left="0.7" right="0.7" top="0.75" bottom="0.75" header="0.3" footer="0.3"/>
      <pageSetup paperSize="9" orientation="portrait" horizontalDpi="4294967292" verticalDpi="4294967292"/>
    </customSheetView>
  </customSheetViews>
  <pageMargins left="0.7" right="0.7" top="0.75" bottom="0.75" header="0.3" footer="0.3"/>
  <pageSetup paperSize="9" orientation="portrait" horizontalDpi="4294967292" verticalDpi="4294967292"/>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4"/>
  <sheetViews>
    <sheetView topLeftCell="A42" workbookViewId="0">
      <selection activeCell="N59" sqref="N59"/>
    </sheetView>
  </sheetViews>
  <sheetFormatPr baseColWidth="10" defaultRowHeight="12.75"/>
  <cols>
    <col min="1" max="1" width="22.25" customWidth="1"/>
    <col min="2" max="11" width="6.625" customWidth="1"/>
  </cols>
  <sheetData>
    <row r="1" spans="1:13">
      <c r="A1" s="73" t="s">
        <v>67</v>
      </c>
      <c r="B1" s="73"/>
      <c r="C1" s="73"/>
      <c r="D1" s="73"/>
      <c r="E1" s="73"/>
      <c r="F1" s="73"/>
      <c r="G1" s="73"/>
      <c r="H1" s="73"/>
      <c r="I1" s="73"/>
      <c r="J1" s="73"/>
      <c r="K1" s="73"/>
    </row>
    <row r="2" spans="1:13">
      <c r="A2" s="22" t="s">
        <v>35</v>
      </c>
      <c r="B2">
        <v>1</v>
      </c>
      <c r="C2">
        <v>2</v>
      </c>
      <c r="D2">
        <v>3</v>
      </c>
      <c r="E2">
        <v>4</v>
      </c>
      <c r="F2">
        <v>5</v>
      </c>
      <c r="G2">
        <v>6</v>
      </c>
      <c r="H2">
        <v>7</v>
      </c>
      <c r="I2">
        <v>8</v>
      </c>
      <c r="J2">
        <v>9</v>
      </c>
      <c r="K2">
        <v>10</v>
      </c>
    </row>
    <row r="3" spans="1:13">
      <c r="A3" t="s">
        <v>65</v>
      </c>
      <c r="B3" s="47">
        <f ca="1">'Biomass Calculations'!B37</f>
        <v>213.95881889626307</v>
      </c>
      <c r="C3" s="47">
        <f ca="1">'Biomass Calculations'!B38</f>
        <v>151.64785016927979</v>
      </c>
      <c r="D3" s="47">
        <f ca="1">'Biomass Calculations'!B39</f>
        <v>193.61420025739906</v>
      </c>
      <c r="E3" s="47">
        <f ca="1">'Biomass Calculations'!B40</f>
        <v>177.88330467113116</v>
      </c>
      <c r="F3" s="47">
        <f ca="1">'Biomass Calculations'!B41</f>
        <v>121.50915280560301</v>
      </c>
      <c r="G3" s="47">
        <f ca="1">'Biomass Calculations'!B42</f>
        <v>201.94303323617336</v>
      </c>
      <c r="H3" s="47">
        <f ca="1">'Biomass Calculations'!B43</f>
        <v>206.94704128114714</v>
      </c>
      <c r="I3" s="47">
        <f ca="1">'Biomass Calculations'!B44</f>
        <v>156.76223538858699</v>
      </c>
      <c r="J3" s="47">
        <f ca="1">'Biomass Calculations'!B45</f>
        <v>179.09696770472104</v>
      </c>
      <c r="K3" s="47">
        <f ca="1">'Biomass Calculations'!B46</f>
        <v>266.4777816624964</v>
      </c>
    </row>
    <row r="7" spans="1:13">
      <c r="A7" s="73" t="s">
        <v>66</v>
      </c>
      <c r="B7" s="73"/>
      <c r="C7" s="73"/>
      <c r="D7" s="73"/>
      <c r="E7" s="73"/>
      <c r="F7" s="73"/>
      <c r="G7" s="73"/>
      <c r="H7" s="73"/>
      <c r="I7" s="73"/>
      <c r="J7" s="73"/>
      <c r="K7" s="73"/>
    </row>
    <row r="8" spans="1:13">
      <c r="A8" s="22" t="s">
        <v>77</v>
      </c>
      <c r="B8">
        <v>1</v>
      </c>
      <c r="C8">
        <v>2</v>
      </c>
      <c r="D8">
        <v>3</v>
      </c>
      <c r="E8">
        <v>4</v>
      </c>
      <c r="F8">
        <v>5</v>
      </c>
      <c r="G8">
        <v>6</v>
      </c>
      <c r="H8">
        <v>7</v>
      </c>
      <c r="I8">
        <v>8</v>
      </c>
      <c r="J8">
        <v>9</v>
      </c>
      <c r="K8">
        <v>10</v>
      </c>
      <c r="L8" s="22"/>
      <c r="M8" s="22"/>
    </row>
    <row r="9" spans="1:13">
      <c r="A9" s="53">
        <v>1</v>
      </c>
      <c r="B9" s="47">
        <v>170.0291063456425</v>
      </c>
      <c r="C9" s="47">
        <v>168.68143423415151</v>
      </c>
      <c r="D9" s="47">
        <v>196.55316557136001</v>
      </c>
      <c r="E9" s="47">
        <v>167.7054666123872</v>
      </c>
      <c r="F9" s="47">
        <v>101.77885080438456</v>
      </c>
      <c r="G9" s="47">
        <v>165.75764739750545</v>
      </c>
      <c r="H9" s="47">
        <v>182.56476230585923</v>
      </c>
      <c r="I9" s="47">
        <v>136.59953557805383</v>
      </c>
      <c r="J9" s="47">
        <v>169.29661838775792</v>
      </c>
      <c r="K9" s="47">
        <v>235.15761946849452</v>
      </c>
    </row>
    <row r="10" spans="1:13">
      <c r="A10" s="53">
        <v>2</v>
      </c>
      <c r="B10" s="47">
        <v>168.93530951548598</v>
      </c>
      <c r="C10" s="47">
        <v>169.50570287197752</v>
      </c>
      <c r="D10" s="47">
        <v>195.59785566957459</v>
      </c>
      <c r="E10" s="47">
        <v>178.1864523954093</v>
      </c>
      <c r="F10" s="47">
        <v>140.92207567220936</v>
      </c>
      <c r="G10" s="47">
        <v>161.68026018167151</v>
      </c>
      <c r="H10" s="47">
        <v>161.67354675981142</v>
      </c>
      <c r="I10" s="47">
        <v>150.29951770021947</v>
      </c>
      <c r="J10" s="47">
        <v>194.99089051906628</v>
      </c>
      <c r="K10" s="47">
        <v>244.92479270643267</v>
      </c>
    </row>
    <row r="11" spans="1:13">
      <c r="A11" s="53">
        <v>3</v>
      </c>
      <c r="B11" s="47">
        <v>188.37749326898123</v>
      </c>
      <c r="C11" s="47">
        <v>171.25908363385997</v>
      </c>
      <c r="D11" s="47">
        <v>197.46384375171499</v>
      </c>
      <c r="E11" s="47">
        <v>197.12175738378443</v>
      </c>
      <c r="F11" s="47">
        <v>113.36163560473751</v>
      </c>
      <c r="G11" s="47">
        <v>126.90895925777437</v>
      </c>
      <c r="H11" s="47">
        <v>167.10372939327343</v>
      </c>
      <c r="I11" s="47">
        <v>140.84980453786443</v>
      </c>
      <c r="J11" s="47">
        <v>200.6953295198858</v>
      </c>
      <c r="K11" s="47">
        <v>232.31480393569723</v>
      </c>
    </row>
    <row r="12" spans="1:13">
      <c r="A12" s="53">
        <v>4</v>
      </c>
      <c r="B12" s="47">
        <v>178.61604935308591</v>
      </c>
      <c r="C12" s="47">
        <v>139.42998578976054</v>
      </c>
      <c r="D12" s="47">
        <v>193.15784956320735</v>
      </c>
      <c r="E12" s="47">
        <v>173.25622116856971</v>
      </c>
      <c r="F12" s="47">
        <v>139.57894877108947</v>
      </c>
      <c r="G12" s="47">
        <v>141.47846961016666</v>
      </c>
      <c r="H12" s="47">
        <v>164.93225104248924</v>
      </c>
      <c r="I12" s="47">
        <v>132.38949746018048</v>
      </c>
      <c r="J12" s="47">
        <v>203.97231533806701</v>
      </c>
      <c r="K12" s="47">
        <v>259.79402053487314</v>
      </c>
    </row>
    <row r="13" spans="1:13">
      <c r="A13" s="53">
        <v>5</v>
      </c>
      <c r="B13" s="47">
        <v>164.2782091259688</v>
      </c>
      <c r="C13" s="47">
        <v>155.97918981374261</v>
      </c>
      <c r="D13" s="47">
        <v>212.77525214477566</v>
      </c>
      <c r="E13" s="47">
        <v>168.57179006085974</v>
      </c>
      <c r="F13" s="47">
        <v>137.92426151706044</v>
      </c>
      <c r="G13" s="47">
        <v>160.82538758783016</v>
      </c>
      <c r="H13" s="47">
        <v>174.78597027507155</v>
      </c>
      <c r="I13" s="47">
        <v>138.39745473130071</v>
      </c>
      <c r="J13" s="47">
        <v>162.82248477144606</v>
      </c>
      <c r="K13" s="47">
        <v>223.7170675605926</v>
      </c>
    </row>
    <row r="14" spans="1:13">
      <c r="A14" s="53">
        <v>6</v>
      </c>
      <c r="B14" s="47">
        <v>167.44466846546953</v>
      </c>
      <c r="C14" s="47">
        <v>148.24697940913356</v>
      </c>
      <c r="D14" s="47">
        <v>213.40222950804218</v>
      </c>
      <c r="E14" s="47">
        <v>189.54694816907895</v>
      </c>
      <c r="F14" s="47">
        <v>129.66463756481451</v>
      </c>
      <c r="G14" s="47">
        <v>189.87194991327129</v>
      </c>
      <c r="H14" s="47">
        <v>185.36870557168106</v>
      </c>
      <c r="I14" s="47">
        <v>134.61553126911102</v>
      </c>
      <c r="J14" s="47">
        <v>181.91701261813486</v>
      </c>
      <c r="K14" s="47">
        <v>259.71126914174295</v>
      </c>
    </row>
    <row r="15" spans="1:13">
      <c r="A15" s="53">
        <v>7</v>
      </c>
      <c r="B15" s="47">
        <v>164.30318905569899</v>
      </c>
      <c r="C15" s="47">
        <v>167.14662286302371</v>
      </c>
      <c r="D15" s="47">
        <v>151.27651957735918</v>
      </c>
      <c r="E15" s="47">
        <v>173.92543741268443</v>
      </c>
      <c r="F15" s="47">
        <v>116.29676192432777</v>
      </c>
      <c r="G15" s="47">
        <v>170.64841203695647</v>
      </c>
      <c r="H15" s="47">
        <v>202.17450277646324</v>
      </c>
      <c r="I15" s="47">
        <v>116.49144515625821</v>
      </c>
      <c r="J15" s="47">
        <v>166.01297505169623</v>
      </c>
      <c r="K15" s="47">
        <v>236.13608219149958</v>
      </c>
    </row>
    <row r="16" spans="1:13">
      <c r="A16" s="53">
        <v>8</v>
      </c>
      <c r="B16" s="47">
        <v>200.29917020312345</v>
      </c>
      <c r="C16" s="47">
        <v>151.33790106026663</v>
      </c>
      <c r="D16" s="47">
        <v>212.76836137332828</v>
      </c>
      <c r="E16" s="47">
        <v>173.8569142804017</v>
      </c>
      <c r="F16" s="47">
        <v>132.40716037443232</v>
      </c>
      <c r="G16" s="47">
        <v>151.65799177216817</v>
      </c>
      <c r="H16" s="47">
        <v>162.04741396807043</v>
      </c>
      <c r="I16" s="47">
        <v>134.25419828916807</v>
      </c>
      <c r="J16" s="47">
        <v>182.10354910457156</v>
      </c>
      <c r="K16" s="47">
        <v>246.46075946922187</v>
      </c>
    </row>
    <row r="17" spans="1:11">
      <c r="A17" s="53">
        <v>9</v>
      </c>
      <c r="B17" s="47">
        <v>149.81286926048389</v>
      </c>
      <c r="C17" s="47">
        <v>190.21436021619087</v>
      </c>
      <c r="D17" s="47">
        <v>187.78261146191392</v>
      </c>
      <c r="E17" s="47">
        <v>200.40387432484502</v>
      </c>
      <c r="F17" s="47">
        <v>120.45981652504129</v>
      </c>
      <c r="G17" s="47">
        <v>162.98047154063323</v>
      </c>
      <c r="H17" s="47">
        <v>170.08505901235876</v>
      </c>
      <c r="I17" s="47">
        <v>147.96651328495369</v>
      </c>
      <c r="J17" s="47">
        <v>164.97749514903853</v>
      </c>
      <c r="K17" s="47">
        <v>214.12011802254787</v>
      </c>
    </row>
    <row r="18" spans="1:11">
      <c r="A18" s="53">
        <v>10</v>
      </c>
      <c r="B18" s="47">
        <v>171.71529725945263</v>
      </c>
      <c r="C18" s="47">
        <v>165.49847531269765</v>
      </c>
      <c r="D18" s="47">
        <v>197.97984442541579</v>
      </c>
      <c r="E18" s="47">
        <v>179.91369881246931</v>
      </c>
      <c r="F18" s="47">
        <v>118.75619237455165</v>
      </c>
      <c r="G18" s="47">
        <v>155.28379335320344</v>
      </c>
      <c r="H18" s="47">
        <v>157.45141840005292</v>
      </c>
      <c r="I18" s="47">
        <v>184.35127805022788</v>
      </c>
      <c r="J18" s="47">
        <v>143.68186389649424</v>
      </c>
      <c r="K18" s="47">
        <v>232.05991748867115</v>
      </c>
    </row>
    <row r="19" spans="1:11">
      <c r="A19" s="53">
        <v>11</v>
      </c>
      <c r="B19" s="47">
        <v>177.21132942172048</v>
      </c>
      <c r="C19" s="47">
        <v>173.87199824986951</v>
      </c>
      <c r="D19" s="47">
        <v>219.92534976834267</v>
      </c>
      <c r="E19" s="47">
        <v>185.79091646543171</v>
      </c>
      <c r="F19" s="47">
        <v>114.87363766555703</v>
      </c>
      <c r="G19" s="47">
        <v>162.00961667884954</v>
      </c>
      <c r="H19" s="47">
        <v>208.640980905802</v>
      </c>
      <c r="I19" s="47">
        <v>114.96271899826449</v>
      </c>
      <c r="J19" s="47">
        <v>178.83584107784534</v>
      </c>
      <c r="K19" s="47">
        <v>238.0408066101111</v>
      </c>
    </row>
    <row r="20" spans="1:11">
      <c r="A20" s="53">
        <v>12</v>
      </c>
      <c r="B20" s="47">
        <v>166.12320002594512</v>
      </c>
      <c r="C20" s="47">
        <v>171.84135028308276</v>
      </c>
      <c r="D20" s="47">
        <v>196.61131384306148</v>
      </c>
      <c r="E20" s="47">
        <v>170.96928474091021</v>
      </c>
      <c r="F20" s="47">
        <v>144.19031630525799</v>
      </c>
      <c r="G20" s="47">
        <v>156.37904738032333</v>
      </c>
      <c r="H20" s="47">
        <v>161.3436187979039</v>
      </c>
      <c r="I20" s="47">
        <v>158.99033707097931</v>
      </c>
      <c r="J20" s="47">
        <v>150.74336231969295</v>
      </c>
      <c r="K20" s="47">
        <v>232.93812640056115</v>
      </c>
    </row>
    <row r="21" spans="1:11">
      <c r="A21" s="53">
        <v>13</v>
      </c>
      <c r="B21" s="47">
        <v>230.09528221134767</v>
      </c>
      <c r="C21" s="47">
        <v>180.01107074841184</v>
      </c>
      <c r="D21" s="47">
        <v>220.39843639456919</v>
      </c>
      <c r="E21" s="47">
        <v>162.12572755962049</v>
      </c>
      <c r="F21" s="47">
        <v>127.9060179293123</v>
      </c>
      <c r="G21" s="47">
        <v>184.37656236868551</v>
      </c>
      <c r="H21" s="47">
        <v>192.92995632822209</v>
      </c>
      <c r="I21" s="47">
        <v>139.0144024045571</v>
      </c>
      <c r="J21" s="47">
        <v>168.90079867714843</v>
      </c>
      <c r="K21" s="47">
        <v>257.2644673976979</v>
      </c>
    </row>
    <row r="22" spans="1:11">
      <c r="A22" s="53">
        <v>14</v>
      </c>
      <c r="B22" s="47">
        <v>187.69528272001617</v>
      </c>
      <c r="C22" s="47">
        <v>161.44066467204937</v>
      </c>
      <c r="D22" s="47">
        <v>189.24760095530254</v>
      </c>
      <c r="E22" s="47">
        <v>144.2576400007143</v>
      </c>
      <c r="F22" s="47">
        <v>118.96971644649595</v>
      </c>
      <c r="G22" s="47">
        <v>160.70298511840826</v>
      </c>
      <c r="H22" s="47">
        <v>186.65343195451717</v>
      </c>
      <c r="I22" s="47">
        <v>150.75165345962293</v>
      </c>
      <c r="J22" s="47">
        <v>181.56298444537697</v>
      </c>
      <c r="K22" s="47">
        <v>240.36770546576113</v>
      </c>
    </row>
    <row r="23" spans="1:11">
      <c r="A23" s="53">
        <v>15</v>
      </c>
      <c r="B23" s="47">
        <v>154.39679167673441</v>
      </c>
      <c r="C23" s="47">
        <v>158.27928930827332</v>
      </c>
      <c r="D23" s="47">
        <v>188.20129962004452</v>
      </c>
      <c r="E23" s="47">
        <v>184.8391854234961</v>
      </c>
      <c r="F23" s="47">
        <v>118.28032945540717</v>
      </c>
      <c r="G23" s="47">
        <v>163.66168681736164</v>
      </c>
      <c r="H23" s="47">
        <v>172.87537862325058</v>
      </c>
      <c r="I23" s="47">
        <v>126.95511811974158</v>
      </c>
      <c r="J23" s="47">
        <v>170.44941684296504</v>
      </c>
      <c r="K23" s="47">
        <v>272.67118805929147</v>
      </c>
    </row>
    <row r="24" spans="1:11">
      <c r="A24" s="53">
        <v>16</v>
      </c>
      <c r="B24" s="47">
        <v>201.24129824088183</v>
      </c>
      <c r="C24" s="47">
        <v>132.8120698610326</v>
      </c>
      <c r="D24" s="47">
        <v>167.31814917206765</v>
      </c>
      <c r="E24" s="47">
        <v>174.98195342552376</v>
      </c>
      <c r="F24" s="47">
        <v>149.61859204854153</v>
      </c>
      <c r="G24" s="47">
        <v>144.67653592814901</v>
      </c>
      <c r="H24" s="47">
        <v>217.43919645673847</v>
      </c>
      <c r="I24" s="47">
        <v>161.6352239708483</v>
      </c>
      <c r="J24" s="47">
        <v>168.00752304417813</v>
      </c>
      <c r="K24" s="47">
        <v>247.23827681718137</v>
      </c>
    </row>
    <row r="25" spans="1:11">
      <c r="A25" s="53">
        <v>17</v>
      </c>
      <c r="B25" s="47">
        <v>130.47760232609863</v>
      </c>
      <c r="C25" s="47">
        <v>151.89172984343543</v>
      </c>
      <c r="D25" s="47">
        <v>160.84916212249928</v>
      </c>
      <c r="E25" s="47">
        <v>149.36708262904264</v>
      </c>
      <c r="F25" s="47">
        <v>133.6662270102299</v>
      </c>
      <c r="G25" s="47">
        <v>172.27365622551392</v>
      </c>
      <c r="H25" s="47">
        <v>194.58239756435083</v>
      </c>
      <c r="I25" s="47">
        <v>113.89218985555098</v>
      </c>
      <c r="J25" s="47">
        <v>163.17703649240306</v>
      </c>
      <c r="K25" s="47">
        <v>248.38420362471365</v>
      </c>
    </row>
    <row r="26" spans="1:11">
      <c r="A26" s="53">
        <v>18</v>
      </c>
      <c r="B26" s="47">
        <v>198.13223748160917</v>
      </c>
      <c r="C26" s="47">
        <v>146.00529138429957</v>
      </c>
      <c r="D26" s="47">
        <v>170.8785494024736</v>
      </c>
      <c r="E26" s="47">
        <v>185.53205507478387</v>
      </c>
      <c r="F26" s="47">
        <v>145.91980977766991</v>
      </c>
      <c r="G26" s="47">
        <v>159.79453621347392</v>
      </c>
      <c r="H26" s="47">
        <v>198.41676832037444</v>
      </c>
      <c r="I26" s="47">
        <v>107.90443109613588</v>
      </c>
      <c r="J26" s="47">
        <v>216.33858083294939</v>
      </c>
      <c r="K26" s="47">
        <v>237.3879922357728</v>
      </c>
    </row>
    <row r="27" spans="1:11">
      <c r="A27" s="53">
        <v>19</v>
      </c>
      <c r="B27" s="47">
        <v>163.01730882265528</v>
      </c>
      <c r="C27" s="47">
        <v>154.03370509630187</v>
      </c>
      <c r="D27" s="47">
        <v>182.57775519115685</v>
      </c>
      <c r="E27" s="47">
        <v>186.09737485231179</v>
      </c>
      <c r="F27" s="47">
        <v>139.71391175554012</v>
      </c>
      <c r="G27" s="47">
        <v>156.393811075451</v>
      </c>
      <c r="H27" s="47">
        <v>188.63700560286591</v>
      </c>
      <c r="I27" s="47">
        <v>131.51303232653109</v>
      </c>
      <c r="J27" s="47">
        <v>170.41835073032743</v>
      </c>
      <c r="K27" s="47">
        <v>245.94159077127691</v>
      </c>
    </row>
    <row r="28" spans="1:11">
      <c r="A28" s="53">
        <v>20</v>
      </c>
      <c r="B28" s="47">
        <v>188.30596980176017</v>
      </c>
      <c r="C28" s="47">
        <v>146.50742051311627</v>
      </c>
      <c r="D28" s="47">
        <v>196.33457856262302</v>
      </c>
      <c r="E28" s="47">
        <v>159.57108901471571</v>
      </c>
      <c r="F28" s="47">
        <v>142.99147743636655</v>
      </c>
      <c r="G28" s="47">
        <v>145.73038233052378</v>
      </c>
      <c r="H28" s="47">
        <v>176.41782830899217</v>
      </c>
      <c r="I28" s="47">
        <v>129.7797762222765</v>
      </c>
      <c r="J28" s="47">
        <v>175.82375215145851</v>
      </c>
      <c r="K28" s="47">
        <v>227.79668378683257</v>
      </c>
    </row>
    <row r="29" spans="1:11">
      <c r="A29" s="53">
        <v>21</v>
      </c>
      <c r="B29" s="47">
        <v>195.8644645270335</v>
      </c>
      <c r="C29" s="47">
        <v>174.42663581771569</v>
      </c>
      <c r="D29" s="47">
        <v>171.14074918380516</v>
      </c>
      <c r="E29" s="47">
        <v>158.00592667683765</v>
      </c>
      <c r="F29" s="47">
        <v>136.39160455562848</v>
      </c>
      <c r="G29" s="47">
        <v>186.94156276296044</v>
      </c>
      <c r="H29" s="47">
        <v>181.13774334401842</v>
      </c>
      <c r="I29" s="47">
        <v>144.60252600898374</v>
      </c>
      <c r="J29" s="47">
        <v>190.11306151765115</v>
      </c>
      <c r="K29" s="47">
        <v>234.02379386200727</v>
      </c>
    </row>
    <row r="30" spans="1:11">
      <c r="A30" s="53">
        <v>22</v>
      </c>
      <c r="B30" s="47">
        <v>145.14228523208931</v>
      </c>
      <c r="C30" s="47">
        <v>159.90875895962219</v>
      </c>
      <c r="D30" s="47">
        <v>170.7248534212527</v>
      </c>
      <c r="E30" s="47">
        <v>199.70800403394827</v>
      </c>
      <c r="F30" s="47">
        <v>112.51913509070066</v>
      </c>
      <c r="G30" s="47">
        <v>138.79502589925968</v>
      </c>
      <c r="H30" s="47">
        <v>162.36144270920499</v>
      </c>
      <c r="I30" s="47">
        <v>133.24770893882362</v>
      </c>
      <c r="J30" s="47">
        <v>170.57796200588015</v>
      </c>
      <c r="K30" s="47">
        <v>219.03296912464589</v>
      </c>
    </row>
    <row r="31" spans="1:11">
      <c r="A31" s="53">
        <v>23</v>
      </c>
      <c r="B31" s="47">
        <v>162.88191286875031</v>
      </c>
      <c r="C31" s="47">
        <v>164.33707801801174</v>
      </c>
      <c r="D31" s="47">
        <v>194.82928528222382</v>
      </c>
      <c r="E31" s="47">
        <v>158.80734939462189</v>
      </c>
      <c r="F31" s="47">
        <v>115.67957848350977</v>
      </c>
      <c r="G31" s="47">
        <v>144.5655704830929</v>
      </c>
      <c r="H31" s="47">
        <v>206.23674185203097</v>
      </c>
      <c r="I31" s="47">
        <v>124.49724196644765</v>
      </c>
      <c r="J31" s="47">
        <v>169.08062286765625</v>
      </c>
      <c r="K31" s="47">
        <v>221.30797381621028</v>
      </c>
    </row>
    <row r="32" spans="1:11">
      <c r="A32" s="53">
        <v>24</v>
      </c>
      <c r="B32" s="47">
        <v>221.58199839977851</v>
      </c>
      <c r="C32" s="47">
        <v>169.5344165775513</v>
      </c>
      <c r="D32" s="47">
        <v>206.40713776673334</v>
      </c>
      <c r="E32" s="47">
        <v>184.90681327165078</v>
      </c>
      <c r="F32" s="47">
        <v>141.67784920382132</v>
      </c>
      <c r="G32" s="47">
        <v>157.23547583091178</v>
      </c>
      <c r="H32" s="47">
        <v>220.13614311798005</v>
      </c>
      <c r="I32" s="47">
        <v>133.71325561381505</v>
      </c>
      <c r="J32" s="47">
        <v>181.61360213400894</v>
      </c>
      <c r="K32" s="47">
        <v>252.58868478062934</v>
      </c>
    </row>
    <row r="33" spans="1:11">
      <c r="A33" s="53">
        <v>25</v>
      </c>
      <c r="B33" s="47">
        <v>166.76461711628659</v>
      </c>
      <c r="C33" s="47">
        <v>142.00061492388116</v>
      </c>
      <c r="D33" s="47">
        <v>200.20803712630274</v>
      </c>
      <c r="E33" s="47">
        <v>174.57505343585075</v>
      </c>
      <c r="F33" s="47">
        <v>117.96310636995244</v>
      </c>
      <c r="G33" s="47">
        <v>167.60299961961206</v>
      </c>
      <c r="H33" s="47">
        <v>190.52981870101783</v>
      </c>
      <c r="I33" s="47">
        <v>123.12890998071323</v>
      </c>
      <c r="J33" s="47">
        <v>170.42209325668449</v>
      </c>
      <c r="K33" s="47">
        <v>224.99118798518435</v>
      </c>
    </row>
    <row r="34" spans="1:11">
      <c r="A34" s="53">
        <v>26</v>
      </c>
      <c r="B34" s="47">
        <v>210.25298138035512</v>
      </c>
      <c r="C34" s="47">
        <v>161.27672944248866</v>
      </c>
      <c r="D34" s="47">
        <v>185.92179852176719</v>
      </c>
      <c r="E34" s="47">
        <v>168.79414265635552</v>
      </c>
      <c r="F34" s="47">
        <v>114.8051703179467</v>
      </c>
      <c r="G34" s="47">
        <v>170.30488566072967</v>
      </c>
      <c r="H34" s="47">
        <v>184.32828191053821</v>
      </c>
      <c r="I34" s="47">
        <v>150.0436145883894</v>
      </c>
      <c r="J34" s="47">
        <v>172.57786703420675</v>
      </c>
      <c r="K34" s="47">
        <v>248.37207742932068</v>
      </c>
    </row>
    <row r="35" spans="1:11">
      <c r="A35" s="53">
        <v>27</v>
      </c>
      <c r="B35" s="47">
        <v>176.24075127098419</v>
      </c>
      <c r="C35" s="47">
        <v>158.28585237324549</v>
      </c>
      <c r="D35" s="47">
        <v>185.33651808238611</v>
      </c>
      <c r="E35" s="47">
        <v>175.72470746192886</v>
      </c>
      <c r="F35" s="47">
        <v>123.56434780688356</v>
      </c>
      <c r="G35" s="47">
        <v>142.93685364084237</v>
      </c>
      <c r="H35" s="47">
        <v>186.82763959920987</v>
      </c>
      <c r="I35" s="47">
        <v>136.51325679483466</v>
      </c>
      <c r="J35" s="47">
        <v>177.23507480574682</v>
      </c>
      <c r="K35" s="47">
        <v>278.33420298116522</v>
      </c>
    </row>
    <row r="36" spans="1:11">
      <c r="A36" s="53">
        <v>28</v>
      </c>
      <c r="B36" s="47">
        <v>186.23873424078155</v>
      </c>
      <c r="C36" s="47">
        <v>160.99448885582257</v>
      </c>
      <c r="D36" s="47">
        <v>221.11052223196958</v>
      </c>
      <c r="E36" s="47">
        <v>183.96142574513877</v>
      </c>
      <c r="F36" s="47">
        <v>134.3920867528613</v>
      </c>
      <c r="G36" s="47">
        <v>181.18579838802384</v>
      </c>
      <c r="H36" s="47">
        <v>166.95595574794916</v>
      </c>
      <c r="I36" s="47">
        <v>145.12159696134643</v>
      </c>
      <c r="J36" s="47">
        <v>175.42158905145328</v>
      </c>
      <c r="K36" s="47">
        <v>248.76194862573297</v>
      </c>
    </row>
    <row r="37" spans="1:11">
      <c r="A37" s="53">
        <v>29</v>
      </c>
      <c r="B37" s="47">
        <v>173.07137555002205</v>
      </c>
      <c r="C37" s="47">
        <v>163.15782294028452</v>
      </c>
      <c r="D37" s="47">
        <v>208.07289479677524</v>
      </c>
      <c r="E37" s="47">
        <v>177.09359742489036</v>
      </c>
      <c r="F37" s="47">
        <v>132.06578609526977</v>
      </c>
      <c r="G37" s="47">
        <v>146.7008936740298</v>
      </c>
      <c r="H37" s="47">
        <v>225.71878985993598</v>
      </c>
      <c r="I37" s="47">
        <v>144.41240066866214</v>
      </c>
      <c r="J37" s="47">
        <v>190.93828072359597</v>
      </c>
      <c r="K37" s="47">
        <v>229.45406062317085</v>
      </c>
    </row>
    <row r="38" spans="1:11">
      <c r="A38" s="53">
        <v>30</v>
      </c>
      <c r="B38" s="47">
        <v>168.85646319413212</v>
      </c>
      <c r="C38" s="47">
        <v>155.69889757666036</v>
      </c>
      <c r="D38" s="47">
        <v>178.85998907956892</v>
      </c>
      <c r="E38" s="47">
        <v>187.61960565817594</v>
      </c>
      <c r="F38" s="47">
        <v>163.17143677007411</v>
      </c>
      <c r="G38" s="47">
        <v>143.36698875382029</v>
      </c>
      <c r="H38" s="47">
        <v>168.43281576071124</v>
      </c>
      <c r="I38" s="47">
        <v>107.56729480665847</v>
      </c>
      <c r="J38" s="47">
        <v>161.28354210058939</v>
      </c>
      <c r="K38" s="47">
        <v>236.33989484358423</v>
      </c>
    </row>
    <row r="39" spans="1:11">
      <c r="A39" s="53">
        <v>31</v>
      </c>
      <c r="B39" s="47">
        <v>206.5810383858115</v>
      </c>
      <c r="C39" s="47">
        <v>207.42757462323547</v>
      </c>
      <c r="D39" s="47">
        <v>223.78634767516075</v>
      </c>
      <c r="E39" s="47">
        <v>199.67634361418851</v>
      </c>
      <c r="F39" s="47">
        <v>127.95870906934356</v>
      </c>
      <c r="G39" s="47">
        <v>173.57593050282256</v>
      </c>
      <c r="H39" s="47">
        <v>208.69312374118948</v>
      </c>
      <c r="I39" s="47">
        <v>141.86024210395888</v>
      </c>
      <c r="J39" s="47">
        <v>183.79521704953365</v>
      </c>
      <c r="K39" s="47">
        <v>238.10806865989159</v>
      </c>
    </row>
    <row r="40" spans="1:11">
      <c r="A40" s="53">
        <v>32</v>
      </c>
      <c r="B40" s="47">
        <v>156.7156581907027</v>
      </c>
      <c r="C40" s="47">
        <v>133.29510342203125</v>
      </c>
      <c r="D40" s="47">
        <v>197.43266511227716</v>
      </c>
      <c r="E40" s="47">
        <v>174.99745204304529</v>
      </c>
      <c r="F40" s="47">
        <v>125.9792994079896</v>
      </c>
      <c r="G40" s="47">
        <v>160.97748522840348</v>
      </c>
      <c r="H40" s="47">
        <v>193.09115998567893</v>
      </c>
      <c r="I40" s="47">
        <v>128.01568033099679</v>
      </c>
      <c r="J40" s="47">
        <v>177.48784888831011</v>
      </c>
      <c r="K40" s="47">
        <v>241.35387718237075</v>
      </c>
    </row>
    <row r="41" spans="1:11">
      <c r="A41" s="53">
        <v>33</v>
      </c>
      <c r="B41" s="47">
        <v>198.43002687533271</v>
      </c>
      <c r="C41" s="47">
        <v>148.86196443369224</v>
      </c>
      <c r="D41" s="47">
        <v>173.1074698600774</v>
      </c>
      <c r="E41" s="47">
        <v>183.83427723508476</v>
      </c>
      <c r="F41" s="47">
        <v>131.97164265697484</v>
      </c>
      <c r="G41" s="47">
        <v>165.82213790898138</v>
      </c>
      <c r="H41" s="47">
        <v>161.49058956419879</v>
      </c>
      <c r="I41" s="47">
        <v>122.63157540974603</v>
      </c>
      <c r="J41" s="47">
        <v>168.36743891526353</v>
      </c>
      <c r="K41" s="47">
        <v>234.97340105181473</v>
      </c>
    </row>
    <row r="42" spans="1:11">
      <c r="A42" s="53">
        <v>34</v>
      </c>
      <c r="B42" s="47">
        <v>150.65491157245893</v>
      </c>
      <c r="C42" s="47">
        <v>176.60433169929823</v>
      </c>
      <c r="D42" s="47">
        <v>209.7642226786499</v>
      </c>
      <c r="E42" s="47">
        <v>155.88409784934234</v>
      </c>
      <c r="F42" s="47">
        <v>116.21020055931244</v>
      </c>
      <c r="G42" s="47">
        <v>164.21978592470006</v>
      </c>
      <c r="H42" s="47">
        <v>166.73877920039774</v>
      </c>
      <c r="I42" s="47">
        <v>130.98347672438766</v>
      </c>
      <c r="J42" s="47">
        <v>161.81087264984484</v>
      </c>
      <c r="K42" s="47">
        <v>221.0477908681647</v>
      </c>
    </row>
    <row r="43" spans="1:11">
      <c r="A43" s="53">
        <v>35</v>
      </c>
      <c r="B43" s="47">
        <v>193.66858394719335</v>
      </c>
      <c r="C43" s="47">
        <v>185.4702446110756</v>
      </c>
      <c r="D43" s="47">
        <v>185.75976014426234</v>
      </c>
      <c r="E43" s="47">
        <v>168.5079826724297</v>
      </c>
      <c r="F43" s="47">
        <v>130.89410000864316</v>
      </c>
      <c r="G43" s="47">
        <v>148.85893295006238</v>
      </c>
      <c r="H43" s="47">
        <v>174.42622658634991</v>
      </c>
      <c r="I43" s="47">
        <v>130.12913471719276</v>
      </c>
      <c r="J43" s="47">
        <v>167.25656881722787</v>
      </c>
      <c r="K43" s="47">
        <v>217.01226944452151</v>
      </c>
    </row>
    <row r="44" spans="1:11">
      <c r="A44" s="53">
        <v>36</v>
      </c>
      <c r="B44" s="47">
        <v>200.97531277855725</v>
      </c>
      <c r="C44" s="47">
        <v>146.82559232955614</v>
      </c>
      <c r="D44" s="47">
        <v>171.75199062555538</v>
      </c>
      <c r="E44" s="47">
        <v>203.94017795919478</v>
      </c>
      <c r="F44" s="47">
        <v>126.49541285889049</v>
      </c>
      <c r="G44" s="47">
        <v>153.51813722499037</v>
      </c>
      <c r="H44" s="47">
        <v>176.2617108063518</v>
      </c>
      <c r="I44" s="47">
        <v>147.66787714839541</v>
      </c>
      <c r="J44" s="47">
        <v>180.93281737737664</v>
      </c>
      <c r="K44" s="47">
        <v>231.50762484205859</v>
      </c>
    </row>
    <row r="45" spans="1:11">
      <c r="A45" s="53">
        <v>37</v>
      </c>
      <c r="B45" s="47">
        <v>132.85147177023029</v>
      </c>
      <c r="C45" s="47">
        <v>191.66443999193186</v>
      </c>
      <c r="D45" s="47">
        <v>188.27244726575262</v>
      </c>
      <c r="E45" s="47">
        <v>180.69460354329604</v>
      </c>
      <c r="F45" s="47">
        <v>131.6548719643506</v>
      </c>
      <c r="G45" s="47">
        <v>162.54275927526376</v>
      </c>
      <c r="H45" s="47">
        <v>202.00976139131819</v>
      </c>
      <c r="I45" s="47">
        <v>137.3978239082744</v>
      </c>
      <c r="J45" s="47">
        <v>168.72811296224074</v>
      </c>
      <c r="K45" s="47">
        <v>249.57307674260375</v>
      </c>
    </row>
    <row r="46" spans="1:11">
      <c r="A46" s="53">
        <v>38</v>
      </c>
      <c r="B46" s="47">
        <v>172.0621516984499</v>
      </c>
      <c r="C46" s="47">
        <v>144.42298335280682</v>
      </c>
      <c r="D46" s="47">
        <v>199.91723373888112</v>
      </c>
      <c r="E46" s="47">
        <v>171.48351674516755</v>
      </c>
      <c r="F46" s="47">
        <v>128.45303279574642</v>
      </c>
      <c r="G46" s="47">
        <v>173.15243860169133</v>
      </c>
      <c r="H46" s="47">
        <v>199.30106937535186</v>
      </c>
      <c r="I46" s="47">
        <v>132.54224275501267</v>
      </c>
      <c r="J46" s="47">
        <v>176.93629518085748</v>
      </c>
      <c r="K46" s="47">
        <v>246.05201215964499</v>
      </c>
    </row>
    <row r="47" spans="1:11">
      <c r="A47" s="53">
        <v>39</v>
      </c>
      <c r="B47" s="47">
        <v>189.63873527854244</v>
      </c>
      <c r="C47" s="47">
        <v>152.78631584311341</v>
      </c>
      <c r="D47" s="47">
        <v>192.75880895628765</v>
      </c>
      <c r="E47" s="47">
        <v>177.60368732032586</v>
      </c>
      <c r="F47" s="47">
        <v>110.13439400363379</v>
      </c>
      <c r="G47" s="47">
        <v>164.30783109934555</v>
      </c>
      <c r="H47" s="47">
        <v>188.57011389585139</v>
      </c>
      <c r="I47" s="47">
        <v>123.5806991011421</v>
      </c>
      <c r="J47" s="47">
        <v>180.54170528181922</v>
      </c>
      <c r="K47" s="47">
        <v>266.02571329010084</v>
      </c>
    </row>
    <row r="48" spans="1:11">
      <c r="A48" s="53">
        <v>40</v>
      </c>
      <c r="B48" s="47">
        <v>181.54373526169013</v>
      </c>
      <c r="C48" s="47">
        <v>153.69235660389685</v>
      </c>
      <c r="D48" s="47">
        <v>200.77398692809675</v>
      </c>
      <c r="E48" s="47">
        <v>167.60702707148502</v>
      </c>
      <c r="F48" s="47">
        <v>135.88759560431882</v>
      </c>
      <c r="G48" s="47">
        <v>140.27212664809551</v>
      </c>
      <c r="H48" s="47">
        <v>159.69377634476714</v>
      </c>
      <c r="I48" s="47">
        <v>145.70769586776149</v>
      </c>
      <c r="J48" s="47">
        <v>167.67113794939425</v>
      </c>
      <c r="K48" s="47">
        <v>255.91219428743037</v>
      </c>
    </row>
    <row r="49" spans="1:11">
      <c r="A49" s="53">
        <v>41</v>
      </c>
      <c r="B49" s="47">
        <v>163.07648392982668</v>
      </c>
      <c r="C49" s="47">
        <v>160.10179334152767</v>
      </c>
      <c r="D49" s="47">
        <v>201.96512391134107</v>
      </c>
      <c r="E49" s="47">
        <v>180.5432036206293</v>
      </c>
      <c r="F49" s="47">
        <v>127.06858191753884</v>
      </c>
      <c r="G49" s="47">
        <v>158.5514108239334</v>
      </c>
      <c r="H49" s="47">
        <v>208.64108952689693</v>
      </c>
      <c r="I49" s="47">
        <v>141.30137025879642</v>
      </c>
      <c r="J49" s="47">
        <v>178.34729840441787</v>
      </c>
      <c r="K49" s="47">
        <v>229.39047866655528</v>
      </c>
    </row>
    <row r="50" spans="1:11">
      <c r="A50" s="53">
        <v>42</v>
      </c>
      <c r="B50" s="47">
        <v>189.77239941345576</v>
      </c>
      <c r="C50" s="47">
        <v>143.64945331273483</v>
      </c>
      <c r="D50" s="47">
        <v>195.37482721222227</v>
      </c>
      <c r="E50" s="47">
        <v>173.1922554963227</v>
      </c>
      <c r="F50" s="47">
        <v>123.59455844719533</v>
      </c>
      <c r="G50" s="47">
        <v>189.27682317620653</v>
      </c>
      <c r="H50" s="47">
        <v>186.61974011803986</v>
      </c>
      <c r="I50" s="47">
        <v>125.85765050029192</v>
      </c>
      <c r="J50" s="47">
        <v>208.06818791938173</v>
      </c>
      <c r="K50" s="47">
        <v>260.88864099773008</v>
      </c>
    </row>
    <row r="51" spans="1:11">
      <c r="A51" s="53">
        <v>43</v>
      </c>
      <c r="B51" s="47">
        <v>170.69488679100965</v>
      </c>
      <c r="C51" s="47">
        <v>147.01686349856479</v>
      </c>
      <c r="D51" s="47">
        <v>174.44527936680817</v>
      </c>
      <c r="E51" s="47">
        <v>190.85022064040717</v>
      </c>
      <c r="F51" s="47">
        <v>145.76700818627012</v>
      </c>
      <c r="G51" s="47">
        <v>150.6492235050838</v>
      </c>
      <c r="H51" s="47">
        <v>202.06961500928639</v>
      </c>
      <c r="I51" s="47">
        <v>171.90722295718092</v>
      </c>
      <c r="J51" s="47">
        <v>166.02578591913991</v>
      </c>
      <c r="K51" s="47">
        <v>255.33201247552489</v>
      </c>
    </row>
    <row r="52" spans="1:11">
      <c r="A52" s="53">
        <v>44</v>
      </c>
      <c r="B52" s="47">
        <v>148.00995139741005</v>
      </c>
      <c r="C52" s="47">
        <v>161.50751968966537</v>
      </c>
      <c r="D52" s="47">
        <v>178.41302448221819</v>
      </c>
      <c r="E52" s="47">
        <v>188.32017038374156</v>
      </c>
      <c r="F52" s="47">
        <v>178.23000576519831</v>
      </c>
      <c r="G52" s="47">
        <v>149.45665787755922</v>
      </c>
      <c r="H52" s="47">
        <v>198.26446459627743</v>
      </c>
      <c r="I52" s="47">
        <v>140.21657205013966</v>
      </c>
      <c r="J52" s="47">
        <v>180.62248154419498</v>
      </c>
      <c r="K52" s="47">
        <v>264.08780931111966</v>
      </c>
    </row>
    <row r="53" spans="1:11">
      <c r="A53" s="53">
        <v>45</v>
      </c>
      <c r="B53" s="47">
        <v>166.44632448681051</v>
      </c>
      <c r="C53" s="47">
        <v>150.82666974821825</v>
      </c>
      <c r="D53" s="47">
        <v>178.33732508065074</v>
      </c>
      <c r="E53" s="47">
        <v>183.65809414392211</v>
      </c>
      <c r="F53" s="47">
        <v>125.41967242599215</v>
      </c>
      <c r="G53" s="47">
        <v>153.86982626990621</v>
      </c>
      <c r="H53" s="47">
        <v>159.32510091262867</v>
      </c>
      <c r="I53" s="47">
        <v>153.2338837034666</v>
      </c>
      <c r="J53" s="47">
        <v>160.96066484366278</v>
      </c>
      <c r="K53" s="47">
        <v>233.41012696797222</v>
      </c>
    </row>
    <row r="54" spans="1:11">
      <c r="A54" s="53">
        <v>46</v>
      </c>
      <c r="B54" s="47">
        <v>173.7890222307845</v>
      </c>
      <c r="C54" s="47">
        <v>148.95366674103596</v>
      </c>
      <c r="D54" s="47">
        <v>199.1457258213382</v>
      </c>
      <c r="E54" s="47">
        <v>207.18381940442603</v>
      </c>
      <c r="F54" s="47">
        <v>118.65703784321171</v>
      </c>
      <c r="G54" s="47">
        <v>173.47968020881495</v>
      </c>
      <c r="H54" s="47">
        <v>186.29538610655584</v>
      </c>
      <c r="I54" s="47">
        <v>130.25819404075327</v>
      </c>
      <c r="J54" s="47">
        <v>170.3943434886715</v>
      </c>
      <c r="K54" s="47">
        <v>228.49072384912967</v>
      </c>
    </row>
    <row r="55" spans="1:11">
      <c r="A55" s="53">
        <v>47</v>
      </c>
      <c r="B55" s="47">
        <v>161.66767215437309</v>
      </c>
      <c r="C55" s="47">
        <v>152.31621638318961</v>
      </c>
      <c r="D55" s="47">
        <v>184.05072398160925</v>
      </c>
      <c r="E55" s="47">
        <v>155.95404602712125</v>
      </c>
      <c r="F55" s="47">
        <v>129.98808040727394</v>
      </c>
      <c r="G55" s="47">
        <v>165.12889583626117</v>
      </c>
      <c r="H55" s="47">
        <v>183.81673963508831</v>
      </c>
      <c r="I55" s="47">
        <v>126.5112480687235</v>
      </c>
      <c r="J55" s="47">
        <v>177.54676203915872</v>
      </c>
      <c r="K55" s="47">
        <v>251.57448679718604</v>
      </c>
    </row>
    <row r="56" spans="1:11">
      <c r="A56" s="53">
        <v>48</v>
      </c>
      <c r="B56" s="47">
        <v>203.45747753712612</v>
      </c>
      <c r="C56" s="47">
        <v>175.93475501398964</v>
      </c>
      <c r="D56" s="47">
        <v>198.86022624668149</v>
      </c>
      <c r="E56" s="47">
        <v>174.84951088741857</v>
      </c>
      <c r="F56" s="47">
        <v>131.52827205506654</v>
      </c>
      <c r="G56" s="47">
        <v>154.44122128234787</v>
      </c>
      <c r="H56" s="47">
        <v>159.57479898093183</v>
      </c>
      <c r="I56" s="47">
        <v>141.03914888018079</v>
      </c>
      <c r="J56" s="47">
        <v>172.08965968591289</v>
      </c>
      <c r="K56" s="47">
        <v>225.96698359326714</v>
      </c>
    </row>
    <row r="57" spans="1:11">
      <c r="A57" s="53">
        <v>49</v>
      </c>
      <c r="B57" s="47">
        <v>195.28535043393467</v>
      </c>
      <c r="C57" s="47">
        <v>156.77921079157389</v>
      </c>
      <c r="D57" s="47">
        <v>186.92612779216145</v>
      </c>
      <c r="E57" s="47">
        <v>182.42680791296328</v>
      </c>
      <c r="F57" s="47">
        <v>123.16514796759476</v>
      </c>
      <c r="G57" s="47">
        <v>147.8472802483999</v>
      </c>
      <c r="H57" s="47">
        <v>205.23072031883746</v>
      </c>
      <c r="I57" s="47">
        <v>131.53071931342944</v>
      </c>
      <c r="J57" s="47">
        <v>170.07815923712221</v>
      </c>
      <c r="K57" s="47">
        <v>275.95398164641568</v>
      </c>
    </row>
    <row r="58" spans="1:11">
      <c r="A58" s="53">
        <v>50</v>
      </c>
      <c r="B58" s="47">
        <v>174.11368535351792</v>
      </c>
      <c r="C58" s="47">
        <v>152.36093428849179</v>
      </c>
      <c r="D58" s="47">
        <v>216.54695706847812</v>
      </c>
      <c r="E58" s="47">
        <v>223.4712670898661</v>
      </c>
      <c r="F58" s="47">
        <v>142.14359840140278</v>
      </c>
      <c r="G58" s="47">
        <v>177.61197850929744</v>
      </c>
      <c r="H58" s="47">
        <v>192.80009374769358</v>
      </c>
      <c r="I58" s="47">
        <v>125.23803357595656</v>
      </c>
      <c r="J58" s="47">
        <v>201.99738347900808</v>
      </c>
      <c r="K58" s="47">
        <v>237.24204060853717</v>
      </c>
    </row>
    <row r="60" spans="1:11">
      <c r="A60" s="22" t="s">
        <v>80</v>
      </c>
      <c r="B60" s="47">
        <f t="shared" ref="B60:K60" si="0">AVERAGE(B9:B58)</f>
        <v>177.13676255699181</v>
      </c>
      <c r="C60" s="47">
        <f t="shared" si="0"/>
        <v>160.08227220739184</v>
      </c>
      <c r="D60" s="47">
        <f t="shared" si="0"/>
        <v>192.62203575040257</v>
      </c>
      <c r="E60" s="47">
        <f t="shared" si="0"/>
        <v>178.39792114453633</v>
      </c>
      <c r="F60" s="47">
        <f t="shared" si="0"/>
        <v>129.81423401511245</v>
      </c>
      <c r="G60" s="47">
        <f t="shared" si="0"/>
        <v>160.0057756120674</v>
      </c>
      <c r="H60" s="47">
        <f t="shared" si="0"/>
        <v>184.6340670962887</v>
      </c>
      <c r="I60" s="47">
        <f t="shared" si="0"/>
        <v>136.44143914652616</v>
      </c>
      <c r="J60" s="47">
        <f t="shared" si="0"/>
        <v>175.87301236201034</v>
      </c>
      <c r="K60" s="47">
        <f t="shared" si="0"/>
        <v>241.79075198405332</v>
      </c>
    </row>
    <row r="61" spans="1:11">
      <c r="A61" s="22" t="s">
        <v>78</v>
      </c>
      <c r="B61" s="47">
        <f t="shared" ref="B61:K61" si="1">_xlfn.PERCENTILE.INC(B9:B58,0.025)</f>
        <v>135.61690479914856</v>
      </c>
      <c r="C61" s="47">
        <f t="shared" si="1"/>
        <v>134.67545195477032</v>
      </c>
      <c r="D61" s="47">
        <f t="shared" si="1"/>
        <v>162.30468420865216</v>
      </c>
      <c r="E61" s="47">
        <f t="shared" si="1"/>
        <v>150.83341105361006</v>
      </c>
      <c r="F61" s="47">
        <f t="shared" si="1"/>
        <v>110.67096074822383</v>
      </c>
      <c r="G61" s="47">
        <f t="shared" si="1"/>
        <v>139.12737356774775</v>
      </c>
      <c r="H61" s="47">
        <f t="shared" si="1"/>
        <v>159.38128297799688</v>
      </c>
      <c r="I61" s="47">
        <f t="shared" si="1"/>
        <v>109.25167681700428</v>
      </c>
      <c r="J61" s="47">
        <f t="shared" si="1"/>
        <v>153.04225538758615</v>
      </c>
      <c r="K61" s="47">
        <f t="shared" si="1"/>
        <v>217.46692687254949</v>
      </c>
    </row>
    <row r="62" spans="1:11">
      <c r="A62" s="22" t="s">
        <v>79</v>
      </c>
      <c r="B62" s="47">
        <f t="shared" ref="B62:K62" si="2">_xlfn.PERCENTILE.INC(B9:B58,0.975)</f>
        <v>219.03296957040823</v>
      </c>
      <c r="C62" s="47">
        <f t="shared" si="2"/>
        <v>191.33817204239014</v>
      </c>
      <c r="D62" s="47">
        <f t="shared" si="2"/>
        <v>220.95030291855448</v>
      </c>
      <c r="E62" s="47">
        <f t="shared" si="2"/>
        <v>206.454000079249</v>
      </c>
      <c r="F62" s="47">
        <f t="shared" si="2"/>
        <v>160.12204670772925</v>
      </c>
      <c r="G62" s="47">
        <f t="shared" si="2"/>
        <v>188.75138958322617</v>
      </c>
      <c r="H62" s="47">
        <f t="shared" si="2"/>
        <v>219.52933011920069</v>
      </c>
      <c r="I62" s="47">
        <f t="shared" si="2"/>
        <v>169.59602318525606</v>
      </c>
      <c r="J62" s="47">
        <f t="shared" si="2"/>
        <v>207.14661658858591</v>
      </c>
      <c r="K62" s="47">
        <f t="shared" si="2"/>
        <v>275.21535308931271</v>
      </c>
    </row>
    <row r="63" spans="1:11">
      <c r="A63" s="50" t="s">
        <v>81</v>
      </c>
      <c r="B63" s="47">
        <f t="shared" ref="B63:K63" si="3">(B60-B61)/B60*100</f>
        <v>23.439435811346442</v>
      </c>
      <c r="C63" s="47">
        <f t="shared" si="3"/>
        <v>15.871101716813554</v>
      </c>
      <c r="D63" s="47">
        <f t="shared" si="3"/>
        <v>15.739295571060877</v>
      </c>
      <c r="E63" s="47">
        <f t="shared" si="3"/>
        <v>15.451138619823801</v>
      </c>
      <c r="F63" s="47">
        <f t="shared" si="3"/>
        <v>14.746667352872899</v>
      </c>
      <c r="G63" s="47">
        <f t="shared" si="3"/>
        <v>13.048530257394674</v>
      </c>
      <c r="H63" s="47">
        <f t="shared" si="3"/>
        <v>13.677207308184478</v>
      </c>
      <c r="I63" s="47">
        <f t="shared" si="3"/>
        <v>19.927789166986472</v>
      </c>
      <c r="J63" s="47">
        <f t="shared" si="3"/>
        <v>12.981387347497197</v>
      </c>
      <c r="K63" s="47">
        <f t="shared" si="3"/>
        <v>10.059865777293268</v>
      </c>
    </row>
    <row r="64" spans="1:11">
      <c r="A64" s="50" t="s">
        <v>82</v>
      </c>
      <c r="B64" s="47">
        <f t="shared" ref="B64:K64" si="4">(B62-B60)/B60*100</f>
        <v>23.65189834602333</v>
      </c>
      <c r="C64" s="47">
        <f t="shared" si="4"/>
        <v>19.524897669184291</v>
      </c>
      <c r="D64" s="47">
        <f t="shared" si="4"/>
        <v>14.706659628942637</v>
      </c>
      <c r="E64" s="47">
        <f t="shared" si="4"/>
        <v>15.72668490457459</v>
      </c>
      <c r="F64" s="47">
        <f t="shared" si="4"/>
        <v>23.347064305050321</v>
      </c>
      <c r="G64" s="47">
        <f t="shared" si="4"/>
        <v>17.965360226028508</v>
      </c>
      <c r="H64" s="47">
        <f t="shared" si="4"/>
        <v>18.89968821664624</v>
      </c>
      <c r="I64" s="47">
        <f t="shared" si="4"/>
        <v>24.299497459217484</v>
      </c>
      <c r="J64" s="47">
        <f t="shared" si="4"/>
        <v>17.781923335800474</v>
      </c>
      <c r="K64" s="47">
        <f t="shared" si="4"/>
        <v>13.823771517722824</v>
      </c>
    </row>
  </sheetData>
  <customSheetViews>
    <customSheetView guid="{E1D91F78-0D13-4A44-AB1F-A8700F59FF6A}" topLeftCell="A10">
      <selection activeCell="B12" sqref="B12:K12"/>
      <pageMargins left="0.7" right="0.7" top="0.75" bottom="0.75" header="0.3" footer="0.3"/>
    </customSheetView>
  </customSheetViews>
  <mergeCells count="2">
    <mergeCell ref="A1:K1"/>
    <mergeCell ref="A7:K7"/>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Introduction</vt:lpstr>
      <vt:lpstr>Approach</vt:lpstr>
      <vt:lpstr>MeassurementError</vt:lpstr>
      <vt:lpstr>Biomass Data</vt:lpstr>
      <vt:lpstr>Inventory Data</vt:lpstr>
      <vt:lpstr>Biomass Calculations</vt:lpstr>
      <vt:lpstr>Iterations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Elena Islas Madrid</dc:creator>
  <cp:lastModifiedBy>Oswaldo Ismael Carrillo Negrete.</cp:lastModifiedBy>
  <dcterms:created xsi:type="dcterms:W3CDTF">2016-09-16T20:51:42Z</dcterms:created>
  <dcterms:modified xsi:type="dcterms:W3CDTF">2016-11-10T21:01:04Z</dcterms:modified>
</cp:coreProperties>
</file>