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9.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10.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jcsavina\Desktop\"/>
    </mc:Choice>
  </mc:AlternateContent>
  <bookViews>
    <workbookView xWindow="380" yWindow="120" windowWidth="8580" windowHeight="5300"/>
  </bookViews>
  <sheets>
    <sheet name="Exercise 1a" sheetId="23" r:id="rId1"/>
    <sheet name="1a Solution " sheetId="24" r:id="rId2"/>
    <sheet name="Exercise 1b" sheetId="27" r:id="rId3"/>
    <sheet name="1b Solution" sheetId="28" r:id="rId4"/>
    <sheet name="Exercise 1c" sheetId="21" r:id="rId5"/>
    <sheet name="1c Solution" sheetId="22" r:id="rId6"/>
    <sheet name="Exercise 1d" sheetId="25" r:id="rId7"/>
    <sheet name="1d Solution" sheetId="26" r:id="rId8"/>
    <sheet name="Exercise 1e" sheetId="29" r:id="rId9"/>
    <sheet name="1e Solution" sheetId="30" r:id="rId10"/>
    <sheet name="Exercise 2a" sheetId="1" r:id="rId11"/>
    <sheet name="2a Solution" sheetId="2" r:id="rId12"/>
    <sheet name="Exercise 2b" sheetId="3" r:id="rId13"/>
    <sheet name="2b Solution" sheetId="4" r:id="rId14"/>
    <sheet name="Exercise 2c" sheetId="5" r:id="rId15"/>
    <sheet name="2c Solution" sheetId="6" r:id="rId16"/>
    <sheet name="Exercise 2d" sheetId="10" r:id="rId17"/>
    <sheet name="2d Solution" sheetId="11" r:id="rId18"/>
    <sheet name="Exercise 2e" sheetId="12" r:id="rId19"/>
    <sheet name="2e Solution" sheetId="13" r:id="rId20"/>
    <sheet name="Exercise 2f" sheetId="14" r:id="rId21"/>
    <sheet name="2f Solution" sheetId="15" r:id="rId22"/>
  </sheets>
  <calcPr calcId="162913"/>
</workbook>
</file>

<file path=xl/calcChain.xml><?xml version="1.0" encoding="utf-8"?>
<calcChain xmlns="http://schemas.openxmlformats.org/spreadsheetml/2006/main">
  <c r="L17" i="30" l="1"/>
  <c r="L14" i="30"/>
  <c r="E10" i="30"/>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E40" i="30"/>
  <c r="E41" i="30"/>
  <c r="E42" i="30"/>
  <c r="E43" i="30"/>
  <c r="E44" i="30"/>
  <c r="E45" i="30"/>
  <c r="E46" i="30"/>
  <c r="E47" i="30"/>
  <c r="E48" i="30"/>
  <c r="E49" i="30"/>
  <c r="E50" i="30"/>
  <c r="E51" i="30"/>
  <c r="E52" i="30"/>
  <c r="E53" i="30"/>
  <c r="E54" i="30"/>
  <c r="E55" i="30"/>
  <c r="E56" i="30"/>
  <c r="E57" i="30"/>
  <c r="E58" i="30"/>
  <c r="E59" i="30"/>
  <c r="E60" i="30"/>
  <c r="E61" i="30"/>
  <c r="E62" i="30"/>
  <c r="E63" i="30"/>
  <c r="E64" i="30"/>
  <c r="E65" i="30"/>
  <c r="E66" i="30"/>
  <c r="E67" i="30"/>
  <c r="E68" i="30"/>
  <c r="E69" i="30"/>
  <c r="E70" i="30"/>
  <c r="E71" i="30"/>
  <c r="E72" i="30"/>
  <c r="E73" i="30"/>
  <c r="E74" i="30"/>
  <c r="E75" i="30"/>
  <c r="E76" i="30"/>
  <c r="E77" i="30"/>
  <c r="E78" i="30"/>
  <c r="E79" i="30"/>
  <c r="E80" i="30"/>
  <c r="E81" i="30"/>
  <c r="E82" i="30"/>
  <c r="E83" i="30"/>
  <c r="E84" i="30"/>
  <c r="E85" i="30"/>
  <c r="E86" i="30"/>
  <c r="E87" i="30"/>
  <c r="E88" i="30"/>
  <c r="E89" i="30"/>
  <c r="E90" i="30"/>
  <c r="E91" i="30"/>
  <c r="E92" i="30"/>
  <c r="E93" i="30"/>
  <c r="E94" i="30"/>
  <c r="E95" i="30"/>
  <c r="E96" i="30"/>
  <c r="E97" i="30"/>
  <c r="E98" i="30"/>
  <c r="E99" i="30"/>
  <c r="E100" i="30"/>
  <c r="E101" i="30"/>
  <c r="E102" i="30"/>
  <c r="E103" i="30"/>
  <c r="E104" i="30"/>
  <c r="E105" i="30"/>
  <c r="E106" i="30"/>
  <c r="E107" i="30"/>
  <c r="E108" i="30"/>
  <c r="E109" i="30"/>
  <c r="E110" i="30"/>
  <c r="E111" i="30"/>
  <c r="E112" i="30"/>
  <c r="E113" i="30"/>
  <c r="E114" i="30"/>
  <c r="E115" i="30"/>
  <c r="E116" i="30"/>
  <c r="E117" i="30"/>
  <c r="E118" i="30"/>
  <c r="E119" i="30"/>
  <c r="E120" i="30"/>
  <c r="E121" i="30"/>
  <c r="E122" i="30"/>
  <c r="E123" i="30"/>
  <c r="E124" i="30"/>
  <c r="E125" i="30"/>
  <c r="E126" i="30"/>
  <c r="E127" i="30"/>
  <c r="E128" i="30"/>
  <c r="E129" i="30"/>
  <c r="E130" i="30"/>
  <c r="E131" i="30"/>
  <c r="E132" i="30"/>
  <c r="E133" i="30"/>
  <c r="E134" i="30"/>
  <c r="E135" i="30"/>
  <c r="E136" i="30"/>
  <c r="E137" i="30"/>
  <c r="E138" i="30"/>
  <c r="E139" i="30"/>
  <c r="E140" i="30"/>
  <c r="E141" i="30"/>
  <c r="E142" i="30"/>
  <c r="E143" i="30"/>
  <c r="E144" i="30"/>
  <c r="E145" i="30"/>
  <c r="E146" i="30"/>
  <c r="E147" i="30"/>
  <c r="E148" i="30"/>
  <c r="E149" i="30"/>
  <c r="E150" i="30"/>
  <c r="E151" i="30"/>
  <c r="E152" i="30"/>
  <c r="E153" i="30"/>
  <c r="E154" i="30"/>
  <c r="E155" i="30"/>
  <c r="E156" i="30"/>
  <c r="E157" i="30"/>
  <c r="E158" i="30"/>
  <c r="E159" i="30"/>
  <c r="E160" i="30"/>
  <c r="E161" i="30"/>
  <c r="E162" i="30"/>
  <c r="E163" i="30"/>
  <c r="E164" i="30"/>
  <c r="E165" i="30"/>
  <c r="E166" i="30"/>
  <c r="E167" i="30"/>
  <c r="E168" i="30"/>
  <c r="E169" i="30"/>
  <c r="E170" i="30"/>
  <c r="E171" i="30"/>
  <c r="E172" i="30"/>
  <c r="E173" i="30"/>
  <c r="E174" i="30"/>
  <c r="E175" i="30"/>
  <c r="E176" i="30"/>
  <c r="E177" i="30"/>
  <c r="E178" i="30"/>
  <c r="E179" i="30"/>
  <c r="E180" i="30"/>
  <c r="E181" i="30"/>
  <c r="E182" i="30"/>
  <c r="E183" i="30"/>
  <c r="E184" i="30"/>
  <c r="E185" i="30"/>
  <c r="E186" i="30"/>
  <c r="E187" i="30"/>
  <c r="E188" i="30"/>
  <c r="E189" i="30"/>
  <c r="E190" i="30"/>
  <c r="E191" i="30"/>
  <c r="E192" i="30"/>
  <c r="E193" i="30"/>
  <c r="E194" i="30"/>
  <c r="E195" i="30"/>
  <c r="E196" i="30"/>
  <c r="E197" i="30"/>
  <c r="E198" i="30"/>
  <c r="E199" i="30"/>
  <c r="E200" i="30"/>
  <c r="E201" i="30"/>
  <c r="E202" i="30"/>
  <c r="E203" i="30"/>
  <c r="E204" i="30"/>
  <c r="E205" i="30"/>
  <c r="E206" i="30"/>
  <c r="E207" i="30"/>
  <c r="E208" i="30"/>
  <c r="E209" i="30"/>
  <c r="E210" i="30"/>
  <c r="E211" i="30"/>
  <c r="E212" i="30"/>
  <c r="E213" i="30"/>
  <c r="E214" i="30"/>
  <c r="E215" i="30"/>
  <c r="E216" i="30"/>
  <c r="E217" i="30"/>
  <c r="E218" i="30"/>
  <c r="E219" i="30"/>
  <c r="E220" i="30"/>
  <c r="E221" i="30"/>
  <c r="E222" i="30"/>
  <c r="E223" i="30"/>
  <c r="E224" i="30"/>
  <c r="E225" i="30"/>
  <c r="E226" i="30"/>
  <c r="E227" i="30"/>
  <c r="E228" i="30"/>
  <c r="E229" i="30"/>
  <c r="E230" i="30"/>
  <c r="E231" i="30"/>
  <c r="E232" i="30"/>
  <c r="E233" i="30"/>
  <c r="E234" i="30"/>
  <c r="E235" i="30"/>
  <c r="E236" i="30"/>
  <c r="E237" i="30"/>
  <c r="E238" i="30"/>
  <c r="E239" i="30"/>
  <c r="E240" i="30"/>
  <c r="E241" i="30"/>
  <c r="E242" i="30"/>
  <c r="E243" i="30"/>
  <c r="E244" i="30"/>
  <c r="E245" i="30"/>
  <c r="E246" i="30"/>
  <c r="E247" i="30"/>
  <c r="E248" i="30"/>
  <c r="E249" i="30"/>
  <c r="E250" i="30"/>
  <c r="E251" i="30"/>
  <c r="E252" i="30"/>
  <c r="E253" i="30"/>
  <c r="E254" i="30"/>
  <c r="E255" i="30"/>
  <c r="E256" i="30"/>
  <c r="E257" i="30"/>
  <c r="E258" i="30"/>
  <c r="E259" i="30"/>
  <c r="E260" i="30"/>
  <c r="E261" i="30"/>
  <c r="E262" i="30"/>
  <c r="E263" i="30"/>
  <c r="E264" i="30"/>
  <c r="E265" i="30"/>
  <c r="E266" i="30"/>
  <c r="E267" i="30"/>
  <c r="E268" i="30"/>
  <c r="E269" i="30"/>
  <c r="E270" i="30"/>
  <c r="E271" i="30"/>
  <c r="E272" i="30"/>
  <c r="E273" i="30"/>
  <c r="E274" i="30"/>
  <c r="E275" i="30"/>
  <c r="E276" i="30"/>
  <c r="E277" i="30"/>
  <c r="E278" i="30"/>
  <c r="E279" i="30"/>
  <c r="E280" i="30"/>
  <c r="E281" i="30"/>
  <c r="E282" i="30"/>
  <c r="E283" i="30"/>
  <c r="E284" i="30"/>
  <c r="E285" i="30"/>
  <c r="E286" i="30"/>
  <c r="E287" i="30"/>
  <c r="E288" i="30"/>
  <c r="E289" i="30"/>
  <c r="E290" i="30"/>
  <c r="E291" i="30"/>
  <c r="E292" i="30"/>
  <c r="E293" i="30"/>
  <c r="E294" i="30"/>
  <c r="E295" i="30"/>
  <c r="E296" i="30"/>
  <c r="E297" i="30"/>
  <c r="E298" i="30"/>
  <c r="E299" i="30"/>
  <c r="E300" i="30"/>
  <c r="E301" i="30"/>
  <c r="E302" i="30"/>
  <c r="E303" i="30"/>
  <c r="E304" i="30"/>
  <c r="E305" i="30"/>
  <c r="E306" i="30"/>
  <c r="E307" i="30"/>
  <c r="E308" i="30"/>
  <c r="E309" i="30"/>
  <c r="H15" i="24" l="1"/>
  <c r="N34" i="26"/>
  <c r="N35" i="26"/>
  <c r="N33" i="26"/>
  <c r="F14" i="30"/>
  <c r="F18" i="30"/>
  <c r="F22" i="30"/>
  <c r="F26" i="30"/>
  <c r="F30" i="30"/>
  <c r="F34" i="30"/>
  <c r="F38" i="30"/>
  <c r="F42" i="30"/>
  <c r="F46" i="30"/>
  <c r="F50" i="30"/>
  <c r="F54" i="30"/>
  <c r="F58" i="30"/>
  <c r="F62" i="30"/>
  <c r="F66" i="30"/>
  <c r="F70" i="30"/>
  <c r="F74" i="30"/>
  <c r="F78" i="30"/>
  <c r="F82" i="30"/>
  <c r="F86" i="30"/>
  <c r="F90" i="30"/>
  <c r="F94" i="30"/>
  <c r="F98" i="30"/>
  <c r="F102" i="30"/>
  <c r="F106" i="30"/>
  <c r="F110" i="30"/>
  <c r="F114" i="30"/>
  <c r="F118" i="30"/>
  <c r="F122" i="30"/>
  <c r="F126" i="30"/>
  <c r="F130" i="30"/>
  <c r="F134" i="30"/>
  <c r="F138" i="30"/>
  <c r="F142" i="30"/>
  <c r="F146" i="30"/>
  <c r="F150" i="30"/>
  <c r="F154" i="30"/>
  <c r="F158" i="30"/>
  <c r="F162" i="30"/>
  <c r="F166" i="30"/>
  <c r="F170" i="30"/>
  <c r="F174" i="30"/>
  <c r="F178" i="30"/>
  <c r="F182" i="30"/>
  <c r="F186" i="30"/>
  <c r="F190" i="30"/>
  <c r="F194" i="30"/>
  <c r="F198" i="30"/>
  <c r="F202" i="30"/>
  <c r="F206" i="30"/>
  <c r="F210" i="30"/>
  <c r="F214" i="30"/>
  <c r="F218" i="30"/>
  <c r="F222" i="30"/>
  <c r="F226" i="30"/>
  <c r="F230" i="30"/>
  <c r="F234" i="30"/>
  <c r="F238" i="30"/>
  <c r="F242" i="30"/>
  <c r="F246" i="30"/>
  <c r="F250" i="30"/>
  <c r="F254" i="30"/>
  <c r="F258" i="30"/>
  <c r="F262" i="30"/>
  <c r="F266" i="30"/>
  <c r="F270" i="30"/>
  <c r="F274" i="30"/>
  <c r="F278" i="30"/>
  <c r="F282" i="30"/>
  <c r="F286" i="30"/>
  <c r="F290" i="30"/>
  <c r="F294" i="30"/>
  <c r="F298" i="30"/>
  <c r="F302" i="30"/>
  <c r="F306" i="30"/>
  <c r="H10" i="28"/>
  <c r="I21" i="28" s="1"/>
  <c r="I22" i="28"/>
  <c r="H16" i="28"/>
  <c r="I20" i="28" s="1"/>
  <c r="I10" i="30"/>
  <c r="F11" i="30"/>
  <c r="F12" i="30"/>
  <c r="F13" i="30"/>
  <c r="F15" i="30"/>
  <c r="F16" i="30"/>
  <c r="F17" i="30"/>
  <c r="F19" i="30"/>
  <c r="F20" i="30"/>
  <c r="F21" i="30"/>
  <c r="F23" i="30"/>
  <c r="F24" i="30"/>
  <c r="F25" i="30"/>
  <c r="F27" i="30"/>
  <c r="F28" i="30"/>
  <c r="F29" i="30"/>
  <c r="F31" i="30"/>
  <c r="F32" i="30"/>
  <c r="F33" i="30"/>
  <c r="F35" i="30"/>
  <c r="F36" i="30"/>
  <c r="F37" i="30"/>
  <c r="F39" i="30"/>
  <c r="F40" i="30"/>
  <c r="F41" i="30"/>
  <c r="F43" i="30"/>
  <c r="F44" i="30"/>
  <c r="F45" i="30"/>
  <c r="F47" i="30"/>
  <c r="F48" i="30"/>
  <c r="F49" i="30"/>
  <c r="F51" i="30"/>
  <c r="F52" i="30"/>
  <c r="F53" i="30"/>
  <c r="F55" i="30"/>
  <c r="F56" i="30"/>
  <c r="F57" i="30"/>
  <c r="F59" i="30"/>
  <c r="F60" i="30"/>
  <c r="F61" i="30"/>
  <c r="F63" i="30"/>
  <c r="F64" i="30"/>
  <c r="F65" i="30"/>
  <c r="F67" i="30"/>
  <c r="F68" i="30"/>
  <c r="F69" i="30"/>
  <c r="F71" i="30"/>
  <c r="F72" i="30"/>
  <c r="F73" i="30"/>
  <c r="F75" i="30"/>
  <c r="F76" i="30"/>
  <c r="F77" i="30"/>
  <c r="F79" i="30"/>
  <c r="F80" i="30"/>
  <c r="F81" i="30"/>
  <c r="F83" i="30"/>
  <c r="F84" i="30"/>
  <c r="F85" i="30"/>
  <c r="F87" i="30"/>
  <c r="F88" i="30"/>
  <c r="F89" i="30"/>
  <c r="F91" i="30"/>
  <c r="F92" i="30"/>
  <c r="F93" i="30"/>
  <c r="F95" i="30"/>
  <c r="F96" i="30"/>
  <c r="F97" i="30"/>
  <c r="F99" i="30"/>
  <c r="F100" i="30"/>
  <c r="F101" i="30"/>
  <c r="F103" i="30"/>
  <c r="F104" i="30"/>
  <c r="F105" i="30"/>
  <c r="F107" i="30"/>
  <c r="F108" i="30"/>
  <c r="F109" i="30"/>
  <c r="F111" i="30"/>
  <c r="F112" i="30"/>
  <c r="F113" i="30"/>
  <c r="F115" i="30"/>
  <c r="F116" i="30"/>
  <c r="F117" i="30"/>
  <c r="F119" i="30"/>
  <c r="F120" i="30"/>
  <c r="F121" i="30"/>
  <c r="F123" i="30"/>
  <c r="F124" i="30"/>
  <c r="F125" i="30"/>
  <c r="F127" i="30"/>
  <c r="F128" i="30"/>
  <c r="F129" i="30"/>
  <c r="F131" i="30"/>
  <c r="F132" i="30"/>
  <c r="F133" i="30"/>
  <c r="F135" i="30"/>
  <c r="F136" i="30"/>
  <c r="F137" i="30"/>
  <c r="F139" i="30"/>
  <c r="F140" i="30"/>
  <c r="F141" i="30"/>
  <c r="F143" i="30"/>
  <c r="F144" i="30"/>
  <c r="F145" i="30"/>
  <c r="F147" i="30"/>
  <c r="F148" i="30"/>
  <c r="F149" i="30"/>
  <c r="F151" i="30"/>
  <c r="F152" i="30"/>
  <c r="F153" i="30"/>
  <c r="F155" i="30"/>
  <c r="F156" i="30"/>
  <c r="F157" i="30"/>
  <c r="F159" i="30"/>
  <c r="F160" i="30"/>
  <c r="F161" i="30"/>
  <c r="F163" i="30"/>
  <c r="F164" i="30"/>
  <c r="F165" i="30"/>
  <c r="F167" i="30"/>
  <c r="F168" i="30"/>
  <c r="F169" i="30"/>
  <c r="F171" i="30"/>
  <c r="F172" i="30"/>
  <c r="F173" i="30"/>
  <c r="F175" i="30"/>
  <c r="F176" i="30"/>
  <c r="F177" i="30"/>
  <c r="F179" i="30"/>
  <c r="F180" i="30"/>
  <c r="F181" i="30"/>
  <c r="F183" i="30"/>
  <c r="F184" i="30"/>
  <c r="F185" i="30"/>
  <c r="F187" i="30"/>
  <c r="F188" i="30"/>
  <c r="F189" i="30"/>
  <c r="F191" i="30"/>
  <c r="F192" i="30"/>
  <c r="F193" i="30"/>
  <c r="F195" i="30"/>
  <c r="F196" i="30"/>
  <c r="F197" i="30"/>
  <c r="F199" i="30"/>
  <c r="F200" i="30"/>
  <c r="F201" i="30"/>
  <c r="F203" i="30"/>
  <c r="F204" i="30"/>
  <c r="F205" i="30"/>
  <c r="F207" i="30"/>
  <c r="F208" i="30"/>
  <c r="F209" i="30"/>
  <c r="F211" i="30"/>
  <c r="F212" i="30"/>
  <c r="F213" i="30"/>
  <c r="F215" i="30"/>
  <c r="F216" i="30"/>
  <c r="F217" i="30"/>
  <c r="F219" i="30"/>
  <c r="F220" i="30"/>
  <c r="F221" i="30"/>
  <c r="F223" i="30"/>
  <c r="F224" i="30"/>
  <c r="F225" i="30"/>
  <c r="F227" i="30"/>
  <c r="F228" i="30"/>
  <c r="F229" i="30"/>
  <c r="F231" i="30"/>
  <c r="F232" i="30"/>
  <c r="F233" i="30"/>
  <c r="F235" i="30"/>
  <c r="F236" i="30"/>
  <c r="F237" i="30"/>
  <c r="F239" i="30"/>
  <c r="F240" i="30"/>
  <c r="F241" i="30"/>
  <c r="F243" i="30"/>
  <c r="F244" i="30"/>
  <c r="F245" i="30"/>
  <c r="F247" i="30"/>
  <c r="F248" i="30"/>
  <c r="F249" i="30"/>
  <c r="F251" i="30"/>
  <c r="F252" i="30"/>
  <c r="F253" i="30"/>
  <c r="F255" i="30"/>
  <c r="F256" i="30"/>
  <c r="F257" i="30"/>
  <c r="F259" i="30"/>
  <c r="F260" i="30"/>
  <c r="F261" i="30"/>
  <c r="F263" i="30"/>
  <c r="F264" i="30"/>
  <c r="F265" i="30"/>
  <c r="F267" i="30"/>
  <c r="F268" i="30"/>
  <c r="F269" i="30"/>
  <c r="F271" i="30"/>
  <c r="F272" i="30"/>
  <c r="F273" i="30"/>
  <c r="F275" i="30"/>
  <c r="F276" i="30"/>
  <c r="F277" i="30"/>
  <c r="F279" i="30"/>
  <c r="F280" i="30"/>
  <c r="F281" i="30"/>
  <c r="F283" i="30"/>
  <c r="F284" i="30"/>
  <c r="F285" i="30"/>
  <c r="F287" i="30"/>
  <c r="F288" i="30"/>
  <c r="F289" i="30"/>
  <c r="F291" i="30"/>
  <c r="F292" i="30"/>
  <c r="F293" i="30"/>
  <c r="F295" i="30"/>
  <c r="F296" i="30"/>
  <c r="F297" i="30"/>
  <c r="F299" i="30"/>
  <c r="F300" i="30"/>
  <c r="F301" i="30"/>
  <c r="F303" i="30"/>
  <c r="F304" i="30"/>
  <c r="F305" i="30"/>
  <c r="F307" i="30"/>
  <c r="F308" i="30"/>
  <c r="F309" i="30"/>
  <c r="F10" i="30"/>
  <c r="I23" i="28" l="1"/>
  <c r="H24" i="28" s="1"/>
  <c r="H25" i="28" s="1"/>
  <c r="I26" i="28" s="1"/>
  <c r="I11" i="30"/>
  <c r="P11" i="30"/>
  <c r="P14" i="30" s="1"/>
  <c r="P12" i="30"/>
  <c r="I12" i="30"/>
  <c r="I14" i="30"/>
  <c r="O12" i="30" s="1"/>
  <c r="E11" i="28" l="1"/>
  <c r="E15" i="28"/>
  <c r="E19" i="28"/>
  <c r="E12" i="28"/>
  <c r="E16" i="28"/>
  <c r="E20" i="28"/>
  <c r="E13" i="28"/>
  <c r="E17" i="28"/>
  <c r="E10" i="28"/>
  <c r="E14" i="28"/>
  <c r="E18" i="28"/>
  <c r="P16" i="30"/>
  <c r="O17" i="30" s="1"/>
  <c r="O18" i="30" s="1"/>
  <c r="P19" i="30" s="1"/>
  <c r="G10" i="26"/>
  <c r="N17" i="26" s="1"/>
  <c r="L21" i="26" s="1"/>
  <c r="N13" i="26"/>
  <c r="D11" i="26"/>
  <c r="D12" i="26"/>
  <c r="D13" i="26"/>
  <c r="D14" i="26"/>
  <c r="D15" i="26"/>
  <c r="D16" i="26"/>
  <c r="D17" i="26"/>
  <c r="D18" i="26"/>
  <c r="D19" i="26"/>
  <c r="D20" i="26"/>
  <c r="D21" i="26"/>
  <c r="D22" i="26"/>
  <c r="D23" i="26"/>
  <c r="D24" i="26"/>
  <c r="D25" i="26"/>
  <c r="D26" i="26"/>
  <c r="D27" i="26"/>
  <c r="D28" i="26"/>
  <c r="D29" i="26"/>
  <c r="D30" i="26"/>
  <c r="D31" i="26"/>
  <c r="D32" i="26"/>
  <c r="D33" i="26"/>
  <c r="D34" i="26"/>
  <c r="D35" i="26"/>
  <c r="D36" i="26"/>
  <c r="D37" i="26"/>
  <c r="D38" i="26"/>
  <c r="D39" i="26"/>
  <c r="D40" i="26"/>
  <c r="D41" i="26"/>
  <c r="D42" i="26"/>
  <c r="D43" i="26"/>
  <c r="D44" i="26"/>
  <c r="D45" i="26"/>
  <c r="D46" i="26"/>
  <c r="D47" i="26"/>
  <c r="D48" i="26"/>
  <c r="D49" i="26"/>
  <c r="D50" i="26"/>
  <c r="D51" i="26"/>
  <c r="D52" i="26"/>
  <c r="D53" i="26"/>
  <c r="D54" i="26"/>
  <c r="D55" i="26"/>
  <c r="D56" i="26"/>
  <c r="D57" i="26"/>
  <c r="D58" i="26"/>
  <c r="D59" i="26"/>
  <c r="D60" i="26"/>
  <c r="D61" i="26"/>
  <c r="D62" i="26"/>
  <c r="D63" i="26"/>
  <c r="D64" i="26"/>
  <c r="D65" i="26"/>
  <c r="D66" i="26"/>
  <c r="D67" i="26"/>
  <c r="D68" i="26"/>
  <c r="D69" i="26"/>
  <c r="D10" i="26"/>
  <c r="K13" i="26"/>
  <c r="L20" i="26" s="1"/>
  <c r="F12" i="22"/>
  <c r="N17" i="22" s="1"/>
  <c r="F18" i="22"/>
  <c r="I19" i="24"/>
  <c r="H12" i="24"/>
  <c r="I18" i="24" s="1"/>
  <c r="H70" i="22"/>
  <c r="H64" i="22"/>
  <c r="H58" i="22"/>
  <c r="H52" i="22"/>
  <c r="H46" i="22"/>
  <c r="H40" i="22"/>
  <c r="H34" i="22"/>
  <c r="H28" i="22"/>
  <c r="H22" i="22"/>
  <c r="H16" i="22"/>
  <c r="H10" i="22"/>
  <c r="N12" i="22"/>
  <c r="F72" i="22"/>
  <c r="F71" i="22"/>
  <c r="F70" i="22"/>
  <c r="I70" i="22" s="1"/>
  <c r="F66" i="22"/>
  <c r="F65" i="22"/>
  <c r="F64" i="22"/>
  <c r="I64" i="22" s="1"/>
  <c r="F60" i="22"/>
  <c r="F59" i="22"/>
  <c r="F58" i="22"/>
  <c r="I58" i="22" s="1"/>
  <c r="F54" i="22"/>
  <c r="F53" i="22"/>
  <c r="F52" i="22"/>
  <c r="I52" i="22" s="1"/>
  <c r="F48" i="22"/>
  <c r="F47" i="22"/>
  <c r="F46" i="22"/>
  <c r="I46" i="22" s="1"/>
  <c r="F42" i="22"/>
  <c r="F41" i="22"/>
  <c r="F40" i="22"/>
  <c r="I40" i="22" s="1"/>
  <c r="F36" i="22"/>
  <c r="F35" i="22"/>
  <c r="F34" i="22"/>
  <c r="I34" i="22" s="1"/>
  <c r="F30" i="22"/>
  <c r="F29" i="22"/>
  <c r="F28" i="22"/>
  <c r="I28" i="22" s="1"/>
  <c r="F24" i="22"/>
  <c r="F23" i="22"/>
  <c r="F22" i="22"/>
  <c r="I22" i="22" s="1"/>
  <c r="F17" i="22"/>
  <c r="F16" i="22"/>
  <c r="I16" i="22" s="1"/>
  <c r="F11" i="22"/>
  <c r="F10" i="22"/>
  <c r="I10" i="22" s="1"/>
  <c r="F37" i="15"/>
  <c r="G41" i="15" s="1"/>
  <c r="B37" i="15"/>
  <c r="C41" i="15" s="1"/>
  <c r="G30" i="15"/>
  <c r="F42" i="15" s="1"/>
  <c r="G29" i="15"/>
  <c r="G31" i="15" s="1"/>
  <c r="G42" i="15" s="1"/>
  <c r="G28" i="15"/>
  <c r="J28" i="15" s="1"/>
  <c r="C30" i="15"/>
  <c r="B42" i="15" s="1"/>
  <c r="C29" i="15"/>
  <c r="C31" i="15" s="1"/>
  <c r="C42" i="15" s="1"/>
  <c r="C28" i="15"/>
  <c r="J24" i="13"/>
  <c r="K28" i="13" s="1"/>
  <c r="F24" i="13"/>
  <c r="G28" i="13" s="1"/>
  <c r="F17" i="13"/>
  <c r="F29" i="13" s="1"/>
  <c r="F16" i="13"/>
  <c r="F18" i="13" s="1"/>
  <c r="G29" i="13" s="1"/>
  <c r="F15" i="13"/>
  <c r="E12" i="11"/>
  <c r="K12" i="11"/>
  <c r="O17" i="11" s="1"/>
  <c r="O12" i="11"/>
  <c r="P16" i="11" s="1"/>
  <c r="K11" i="11"/>
  <c r="P17" i="11" s="1"/>
  <c r="K13" i="11"/>
  <c r="K14" i="11" s="1"/>
  <c r="K10" i="11"/>
  <c r="E11" i="11"/>
  <c r="E10" i="11"/>
  <c r="E13" i="11"/>
  <c r="E14" i="11" s="1"/>
  <c r="A10" i="10"/>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N13" i="6"/>
  <c r="O17" i="6" s="1"/>
  <c r="E22" i="6"/>
  <c r="E21" i="6"/>
  <c r="E20" i="6"/>
  <c r="E82" i="6"/>
  <c r="E81" i="6"/>
  <c r="E80" i="6"/>
  <c r="E72" i="6"/>
  <c r="E71" i="6"/>
  <c r="E70" i="6"/>
  <c r="E62" i="6"/>
  <c r="E61" i="6"/>
  <c r="E60" i="6"/>
  <c r="E52" i="6"/>
  <c r="E51" i="6"/>
  <c r="E50" i="6"/>
  <c r="E42" i="6"/>
  <c r="N18" i="6" s="1"/>
  <c r="E41" i="6"/>
  <c r="E40" i="6"/>
  <c r="E32" i="6"/>
  <c r="E31" i="6"/>
  <c r="H14" i="6" s="1"/>
  <c r="O18" i="6" s="1"/>
  <c r="E30" i="6"/>
  <c r="E12" i="6"/>
  <c r="H12" i="6"/>
  <c r="H11" i="6"/>
  <c r="H10" i="6"/>
  <c r="E11" i="6"/>
  <c r="E10" i="6"/>
  <c r="S12" i="4"/>
  <c r="E12" i="4"/>
  <c r="S17" i="4" s="1"/>
  <c r="E11" i="4"/>
  <c r="E10" i="4"/>
  <c r="T15" i="4" s="1"/>
  <c r="O17" i="4" l="1"/>
  <c r="G43" i="15"/>
  <c r="O19" i="6"/>
  <c r="F25" i="22"/>
  <c r="N17" i="4"/>
  <c r="F43" i="22"/>
  <c r="F67" i="22"/>
  <c r="G13" i="26"/>
  <c r="K22" i="26" s="1"/>
  <c r="F37" i="22"/>
  <c r="F61" i="22"/>
  <c r="F13" i="22"/>
  <c r="O17" i="22" s="1"/>
  <c r="G11" i="26"/>
  <c r="G12" i="26"/>
  <c r="F19" i="22"/>
  <c r="F49" i="22"/>
  <c r="F73" i="22"/>
  <c r="F31" i="22"/>
  <c r="F55" i="22"/>
  <c r="I20" i="24"/>
  <c r="H21" i="24" s="1"/>
  <c r="H22" i="24" s="1"/>
  <c r="I23" i="24" s="1"/>
  <c r="O16" i="22"/>
  <c r="C43" i="15"/>
  <c r="B44" i="15" s="1"/>
  <c r="K41" i="15"/>
  <c r="F44" i="15"/>
  <c r="G30" i="13"/>
  <c r="O29" i="13" s="1"/>
  <c r="P18" i="11"/>
  <c r="O19" i="11" s="1"/>
  <c r="O20" i="11" s="1"/>
  <c r="P21" i="11" s="1"/>
  <c r="K15" i="11"/>
  <c r="E15" i="11"/>
  <c r="N20" i="6"/>
  <c r="N21" i="6" s="1"/>
  <c r="O22" i="6" s="1"/>
  <c r="T16" i="4"/>
  <c r="T17" i="4" s="1"/>
  <c r="S19" i="4" s="1"/>
  <c r="S20" i="4" s="1"/>
  <c r="T20" i="4" s="1"/>
  <c r="N12" i="4"/>
  <c r="O16" i="4" s="1"/>
  <c r="O18" i="4" s="1"/>
  <c r="N19" i="4" s="1"/>
  <c r="N20" i="4" s="1"/>
  <c r="O21" i="4" s="1"/>
  <c r="N11" i="2"/>
  <c r="O15" i="2" s="1"/>
  <c r="G14" i="26" l="1"/>
  <c r="L22" i="26" s="1"/>
  <c r="L23" i="26" s="1"/>
  <c r="K24" i="26" s="1"/>
  <c r="K25" i="26" s="1"/>
  <c r="L26" i="26" s="1"/>
  <c r="O18" i="22"/>
  <c r="N19" i="22" s="1"/>
  <c r="N20" i="22" s="1"/>
  <c r="O21" i="22" s="1"/>
  <c r="E11" i="24"/>
  <c r="E15" i="24"/>
  <c r="E19" i="24"/>
  <c r="E14" i="24"/>
  <c r="E12" i="24"/>
  <c r="E16" i="24"/>
  <c r="E20" i="24"/>
  <c r="E18" i="24"/>
  <c r="E13" i="24"/>
  <c r="E17" i="24"/>
  <c r="E10" i="24"/>
  <c r="K42" i="15"/>
  <c r="K43" i="15" s="1"/>
  <c r="F45" i="15"/>
  <c r="G46" i="15" s="1"/>
  <c r="J41" i="15"/>
  <c r="B45" i="15"/>
  <c r="C46" i="15" s="1"/>
  <c r="J42" i="15"/>
  <c r="F31" i="13"/>
  <c r="K16" i="11"/>
  <c r="K18" i="11" s="1"/>
  <c r="E16" i="11"/>
  <c r="E18" i="11" s="1"/>
  <c r="E12" i="2"/>
  <c r="E11" i="2"/>
  <c r="E10" i="2"/>
  <c r="J15" i="13" s="1"/>
  <c r="N15" i="13" s="1"/>
  <c r="O16" i="2" l="1"/>
  <c r="O17" i="2" s="1"/>
  <c r="J16" i="13"/>
  <c r="K29" i="13" s="1"/>
  <c r="K30" i="13" s="1"/>
  <c r="N16" i="2"/>
  <c r="J17" i="13"/>
  <c r="J29" i="13" s="1"/>
  <c r="K52" i="22"/>
  <c r="K64" i="22"/>
  <c r="K22" i="22"/>
  <c r="K28" i="22"/>
  <c r="K58" i="22"/>
  <c r="K10" i="22"/>
  <c r="K34" i="22"/>
  <c r="K40" i="22"/>
  <c r="K46" i="22"/>
  <c r="K70" i="22"/>
  <c r="K16" i="22"/>
  <c r="J44" i="15"/>
  <c r="J45" i="15" s="1"/>
  <c r="K46" i="15" s="1"/>
  <c r="L28" i="15" s="1"/>
  <c r="F32" i="13"/>
  <c r="G33" i="13" s="1"/>
  <c r="N29" i="13"/>
  <c r="K17" i="11"/>
  <c r="E17" i="11"/>
  <c r="N18" i="2"/>
  <c r="N19" i="2" s="1"/>
  <c r="O20" i="2" s="1"/>
  <c r="O28" i="13" l="1"/>
  <c r="O30" i="13" s="1"/>
  <c r="J31" i="13"/>
  <c r="J32" i="13" l="1"/>
  <c r="K33" i="13" s="1"/>
  <c r="N28" i="13"/>
  <c r="N31" i="13" s="1"/>
  <c r="N32" i="13" s="1"/>
  <c r="O33" i="13" s="1"/>
  <c r="P15" i="13" s="1"/>
</calcChain>
</file>

<file path=xl/sharedStrings.xml><?xml version="1.0" encoding="utf-8"?>
<sst xmlns="http://schemas.openxmlformats.org/spreadsheetml/2006/main" count="593" uniqueCount="133">
  <si>
    <t>Data:</t>
  </si>
  <si>
    <r>
      <t xml:space="preserve">Food for Thought: </t>
    </r>
    <r>
      <rPr>
        <sz val="11"/>
        <color theme="1"/>
        <rFont val="Calibri"/>
        <family val="2"/>
        <scheme val="minor"/>
      </rPr>
      <t>How can you rationalize taking a data point out of a data set?</t>
    </r>
  </si>
  <si>
    <r>
      <t xml:space="preserve">Food for Thought: </t>
    </r>
    <r>
      <rPr>
        <sz val="11"/>
        <color theme="1"/>
        <rFont val="Calibri"/>
        <family val="2"/>
        <scheme val="minor"/>
      </rPr>
      <t>How could you reduce the uncertainty of the measurement?</t>
    </r>
  </si>
  <si>
    <t>Measurement Equation:</t>
  </si>
  <si>
    <r>
      <t xml:space="preserve">  X</t>
    </r>
    <r>
      <rPr>
        <vertAlign val="subscript"/>
        <sz val="11"/>
        <color theme="1"/>
        <rFont val="Calibri"/>
        <family val="2"/>
        <scheme val="minor"/>
      </rPr>
      <t>2</t>
    </r>
    <r>
      <rPr>
        <sz val="11"/>
        <color theme="1"/>
        <rFont val="Calibri"/>
        <family val="2"/>
        <scheme val="minor"/>
      </rPr>
      <t xml:space="preserve"> = final filter weight</t>
    </r>
  </si>
  <si>
    <t xml:space="preserve">  Y = dust weight</t>
  </si>
  <si>
    <r>
      <t xml:space="preserve">Food for Thought: </t>
    </r>
    <r>
      <rPr>
        <sz val="11"/>
        <color theme="1"/>
        <rFont val="Calibri"/>
        <family val="2"/>
        <scheme val="minor"/>
      </rPr>
      <t>Compare results from 2a and 2b.  Is the lowest uncertainty always the best practice?</t>
    </r>
  </si>
  <si>
    <t>Date</t>
  </si>
  <si>
    <t>average</t>
  </si>
  <si>
    <t>standard deviation</t>
  </si>
  <si>
    <t>count</t>
  </si>
  <si>
    <t>Bin</t>
  </si>
  <si>
    <t>More</t>
  </si>
  <si>
    <t>Frequency</t>
  </si>
  <si>
    <r>
      <t xml:space="preserve">Example Application: </t>
    </r>
    <r>
      <rPr>
        <sz val="11"/>
        <color theme="1"/>
        <rFont val="Calibri"/>
        <family val="2"/>
        <scheme val="minor"/>
      </rPr>
      <t xml:space="preserve">Temperature sensor reading in </t>
    </r>
    <r>
      <rPr>
        <sz val="11"/>
        <color theme="1"/>
        <rFont val="Calibri"/>
        <family val="2"/>
      </rPr>
      <t>°</t>
    </r>
    <r>
      <rPr>
        <sz val="11"/>
        <color theme="1"/>
        <rFont val="Calibri"/>
        <family val="2"/>
        <scheme val="minor"/>
      </rPr>
      <t>C</t>
    </r>
  </si>
  <si>
    <r>
      <t xml:space="preserve">Example Application: </t>
    </r>
    <r>
      <rPr>
        <sz val="11"/>
        <color theme="1"/>
        <rFont val="Calibri"/>
        <family val="2"/>
        <scheme val="minor"/>
      </rPr>
      <t xml:space="preserve">Temperature sensor reading in </t>
    </r>
    <r>
      <rPr>
        <sz val="11"/>
        <color theme="1"/>
        <rFont val="Calibri"/>
        <family val="2"/>
      </rPr>
      <t>ohm</t>
    </r>
  </si>
  <si>
    <r>
      <t xml:space="preserve">Example Application: </t>
    </r>
    <r>
      <rPr>
        <sz val="11"/>
        <color theme="1"/>
        <rFont val="Calibri"/>
        <family val="2"/>
        <scheme val="minor"/>
      </rPr>
      <t>Temperature sensor reading in resistance (</t>
    </r>
    <r>
      <rPr>
        <sz val="11"/>
        <color theme="1"/>
        <rFont val="Calibri"/>
        <family val="2"/>
      </rPr>
      <t>ohms)</t>
    </r>
  </si>
  <si>
    <r>
      <t xml:space="preserve">Food for Thought: </t>
    </r>
    <r>
      <rPr>
        <sz val="11"/>
        <color theme="1"/>
        <rFont val="Calibri"/>
        <family val="2"/>
        <scheme val="minor"/>
      </rPr>
      <t xml:space="preserve">(1) Do you use standard deviation or standard error for this analysis? (2) What additional information might you need to ensure this is a proper analysis? </t>
    </r>
  </si>
  <si>
    <r>
      <rPr>
        <b/>
        <sz val="11"/>
        <color rgb="FF006100"/>
        <rFont val="Calibri"/>
        <family val="2"/>
        <scheme val="minor"/>
      </rPr>
      <t xml:space="preserve">Answer: </t>
    </r>
    <r>
      <rPr>
        <sz val="11"/>
        <color rgb="FF006100"/>
        <rFont val="Calibri"/>
        <family val="2"/>
        <scheme val="minor"/>
      </rPr>
      <t>(1) You use standard deviation because one filter will be used, not a collection of filters. (2) You don't know the quantity of filters per lot.  If the manufacturer provided 100 filters/lot and the data only spans 2 lots, you may not be properly accounting for the variability between lots.  If the filters come in as 10 filters per lot, this method would be okay if the distribution is normal.</t>
    </r>
  </si>
  <si>
    <r>
      <t xml:space="preserve">Food for Thought: </t>
    </r>
    <r>
      <rPr>
        <sz val="11"/>
        <color theme="1"/>
        <rFont val="Calibri"/>
        <family val="2"/>
        <scheme val="minor"/>
      </rPr>
      <t>(1) What is wrong with this uncertainty analysis? (2) How could you compute uncertainty for the calibration if the expanded uncertainty was not provided?</t>
    </r>
  </si>
  <si>
    <r>
      <t xml:space="preserve">Food for Thought: </t>
    </r>
    <r>
      <rPr>
        <sz val="11"/>
        <color theme="1"/>
        <rFont val="Calibri"/>
        <family val="2"/>
        <scheme val="minor"/>
      </rPr>
      <t xml:space="preserve">How is repeatability acquired for this example? </t>
    </r>
  </si>
  <si>
    <t>Analysis from the Data:</t>
  </si>
  <si>
    <t>From the Scale Calibration Certificate:</t>
  </si>
  <si>
    <t>Expanded Uncertainty</t>
  </si>
  <si>
    <t>Filter Pre-weight (mg)</t>
  </si>
  <si>
    <t>Coverage Factor</t>
  </si>
  <si>
    <t>Calibration Uncertainty</t>
  </si>
  <si>
    <t>Uncertainty Components</t>
  </si>
  <si>
    <t>n</t>
  </si>
  <si>
    <t>Repeatability</t>
  </si>
  <si>
    <t>Uncertainty (mg)</t>
  </si>
  <si>
    <t>Combined Uncertainty</t>
  </si>
  <si>
    <t xml:space="preserve">Degrees of Freedom </t>
  </si>
  <si>
    <t>Expansion Factor</t>
  </si>
  <si>
    <t>Uncertainty (%)</t>
  </si>
  <si>
    <t>Tolerance</t>
  </si>
  <si>
    <t>Weight</t>
  </si>
  <si>
    <t xml:space="preserve">Using Uncertainty </t>
  </si>
  <si>
    <t>(2) If only tolerance was provided</t>
  </si>
  <si>
    <r>
      <rPr>
        <b/>
        <sz val="11"/>
        <color theme="1"/>
        <rFont val="Calibri"/>
        <family val="2"/>
        <scheme val="minor"/>
      </rPr>
      <t xml:space="preserve">Description: </t>
    </r>
    <r>
      <rPr>
        <sz val="11"/>
        <color theme="1"/>
        <rFont val="Calibri"/>
        <family val="2"/>
        <scheme val="minor"/>
      </rPr>
      <t xml:space="preserve">Blank filters are weighed on a scale.  The scientist wants to use an average of the last 80 filters as the blank reading for all filters of the same type (same manufacturer and part number). The scale's calibration certificate is provided below.  What is the estimated expanded </t>
    </r>
    <r>
      <rPr>
        <sz val="11"/>
        <color rgb="FFFF0000"/>
        <rFont val="Calibri"/>
        <family val="2"/>
        <scheme val="minor"/>
      </rPr>
      <t xml:space="preserve">RELATIVE </t>
    </r>
    <r>
      <rPr>
        <sz val="11"/>
        <color theme="1"/>
        <rFont val="Calibri"/>
        <family val="2"/>
        <scheme val="minor"/>
      </rPr>
      <t xml:space="preserve">uncertainty with a 95% confidence level for using an average blank value? </t>
    </r>
  </si>
  <si>
    <t>From Whole Data Set:</t>
  </si>
  <si>
    <t xml:space="preserve">*New lot </t>
  </si>
  <si>
    <t>From Lot Data Set:</t>
  </si>
  <si>
    <t>maximum lot standard deviation</t>
  </si>
  <si>
    <r>
      <t xml:space="preserve">Food for Thought: </t>
    </r>
    <r>
      <rPr>
        <sz val="11"/>
        <color theme="1"/>
        <rFont val="Calibri"/>
        <family val="2"/>
        <scheme val="minor"/>
      </rPr>
      <t xml:space="preserve"> (1) What is wrong with this uncertainty analysis? Hint: Check the distribution. (2) Can the scientist use the average approach in this case?</t>
    </r>
  </si>
  <si>
    <r>
      <rPr>
        <b/>
        <sz val="11"/>
        <color rgb="FF006100"/>
        <rFont val="Calibri"/>
        <family val="2"/>
        <scheme val="minor"/>
      </rPr>
      <t>Answer:</t>
    </r>
    <r>
      <rPr>
        <sz val="11"/>
        <color rgb="FF006100"/>
        <rFont val="Calibri"/>
        <family val="2"/>
        <scheme val="minor"/>
      </rPr>
      <t xml:space="preserve"> (1) The distribution is rectangual.  Upon further investigation you notice the variation within lots are normally distributed and the averages of the lots are normally distributed. Non-normality can be an indicator of systematic errors in analysis. (2) Not, but an option could be to take the first filter from each lot and weigh it for the blank values for the lot and take the maximum standard deviation found for the 8 different lots to represent the uncertainty.</t>
    </r>
  </si>
  <si>
    <r>
      <t xml:space="preserve">Answer: </t>
    </r>
    <r>
      <rPr>
        <sz val="11"/>
        <color rgb="FF006100"/>
        <rFont val="Calibri"/>
        <family val="2"/>
        <scheme val="minor"/>
      </rPr>
      <t>Outlier removal.  Various methods, but here is one.  1.5 * interquartile range (IQR)</t>
    </r>
  </si>
  <si>
    <t>Quartile 1</t>
  </si>
  <si>
    <t>Quartile 3</t>
  </si>
  <si>
    <t>IQR</t>
  </si>
  <si>
    <t>high outlier</t>
  </si>
  <si>
    <t>low outlier</t>
  </si>
  <si>
    <t>median</t>
  </si>
  <si>
    <t>IQR Outlier Removal Analysis</t>
  </si>
  <si>
    <t>Post Outlier Removal</t>
  </si>
  <si>
    <t>Post-filter weight (mg)</t>
  </si>
  <si>
    <t>Weigh number</t>
  </si>
  <si>
    <t>Post-filter Weight Analysis</t>
  </si>
  <si>
    <t>Pre-filter Weight Analysis</t>
  </si>
  <si>
    <t>Pre-filter Weight Analysis (from 2a)</t>
  </si>
  <si>
    <t>Mesasurement Uncertainty</t>
  </si>
  <si>
    <r>
      <t xml:space="preserve">Answer: </t>
    </r>
    <r>
      <rPr>
        <sz val="11"/>
        <color rgb="FF006100"/>
        <rFont val="Calibri"/>
        <family val="2"/>
        <scheme val="minor"/>
      </rPr>
      <t>Take an actual average measurement of the intial filter weight. See Exercise 2b for the comparison.</t>
    </r>
  </si>
  <si>
    <t>standard error</t>
  </si>
  <si>
    <t>Pre-filter weight (mg)</t>
  </si>
  <si>
    <t>Result</t>
  </si>
  <si>
    <t>±</t>
  </si>
  <si>
    <t>Actual Blank Measurements Result</t>
  </si>
  <si>
    <t>Estimated Blank Measurements Result</t>
  </si>
  <si>
    <r>
      <t xml:space="preserve">Answer: </t>
    </r>
    <r>
      <rPr>
        <sz val="11"/>
        <color rgb="FF006100"/>
        <rFont val="Calibri"/>
        <family val="2"/>
        <scheme val="minor"/>
      </rPr>
      <t xml:space="preserve">Depends on the science question requirement.  WMO guidelines sometimes has quoted uncertainties for measurements.  If WMO requirement for TSP is +/- 1 mg, using a more efficient method still answers the same question.  </t>
    </r>
  </si>
  <si>
    <t>Time</t>
  </si>
  <si>
    <t>Temperature (°C)</t>
  </si>
  <si>
    <r>
      <t xml:space="preserve">Food for Thought: </t>
    </r>
    <r>
      <rPr>
        <sz val="11"/>
        <color theme="1"/>
        <rFont val="Calibri"/>
        <family val="2"/>
        <scheme val="minor"/>
      </rPr>
      <t>Notice the sensor's calibraiton certificate is almost up, what are some options to make the measurement traceable?</t>
    </r>
  </si>
  <si>
    <r>
      <rPr>
        <b/>
        <sz val="11"/>
        <color rgb="FF006100"/>
        <rFont val="Calibri"/>
        <family val="2"/>
        <scheme val="minor"/>
      </rPr>
      <t xml:space="preserve">Answer: </t>
    </r>
    <r>
      <rPr>
        <sz val="11"/>
        <color rgb="FF006100"/>
        <rFont val="Calibri"/>
        <family val="2"/>
        <scheme val="minor"/>
      </rPr>
      <t>Recalibrate the sensor at a SI traceable facility or validate the sensor with another temperature that will allow you to remain in your uncertainty requirements.</t>
    </r>
  </si>
  <si>
    <t>From the Sensor Calibration Certificate:</t>
  </si>
  <si>
    <t>Uncertainty (°C)</t>
  </si>
  <si>
    <t>result</t>
  </si>
  <si>
    <t>95% CL</t>
  </si>
  <si>
    <r>
      <t xml:space="preserve">Food for Thought: </t>
    </r>
    <r>
      <rPr>
        <sz val="11"/>
        <color theme="1"/>
        <rFont val="Calibri"/>
        <family val="2"/>
        <scheme val="minor"/>
      </rPr>
      <t>(1) How is the DAS uncertainty quoted in ohms transitioned to degrees C?  (2) What other components could be affecting uncertainty in measurement?</t>
    </r>
  </si>
  <si>
    <r>
      <rPr>
        <b/>
        <sz val="11"/>
        <color rgb="FF006100"/>
        <rFont val="Calibri"/>
        <family val="2"/>
        <scheme val="minor"/>
      </rPr>
      <t xml:space="preserve">Answer: </t>
    </r>
    <r>
      <rPr>
        <sz val="11"/>
        <color rgb="FF006100"/>
        <rFont val="Calibri"/>
        <family val="2"/>
        <scheme val="minor"/>
      </rPr>
      <t xml:space="preserve">(1) The partial derivative of the calibration algorithm in respect to resistance (dT/dR) is multipled by the DAS uncertainty in ohms (dR) to quantify the uncertainty in °C (dT). (2) The aspirated shield and fan could be contributing to measurement uncertainty.  Sometimes the manufacturers will have estimates for these.  </t>
    </r>
  </si>
  <si>
    <r>
      <t xml:space="preserve">Food for Thought: </t>
    </r>
    <r>
      <rPr>
        <sz val="11"/>
        <color theme="1"/>
        <rFont val="Calibri"/>
        <family val="2"/>
        <scheme val="minor"/>
      </rPr>
      <t>How could you further reduce uncecrtainty of these measurements?</t>
    </r>
  </si>
  <si>
    <t>Sensor Repeatability</t>
  </si>
  <si>
    <t>Temperature (ohm)</t>
  </si>
  <si>
    <t>DAS Calibration Uncertainty</t>
  </si>
  <si>
    <t>Sensor Calibration Uncertainty</t>
  </si>
  <si>
    <t>From the DAS Calibration Certificate:</t>
  </si>
  <si>
    <t>average  (°C)</t>
  </si>
  <si>
    <t>average  (ohm)</t>
  </si>
  <si>
    <t>Calibration Uncertainty (ohm)</t>
  </si>
  <si>
    <t>Calibration Uncertainty (°C)</t>
  </si>
  <si>
    <t>From Exercise 1a with Exercise 1c measurement uncertainty</t>
  </si>
  <si>
    <r>
      <t>C</t>
    </r>
    <r>
      <rPr>
        <vertAlign val="subscript"/>
        <sz val="11"/>
        <color theme="1"/>
        <rFont val="Calibri"/>
        <family val="2"/>
        <scheme val="minor"/>
      </rPr>
      <t>A2</t>
    </r>
  </si>
  <si>
    <r>
      <t>C</t>
    </r>
    <r>
      <rPr>
        <vertAlign val="subscript"/>
        <sz val="11"/>
        <color theme="1"/>
        <rFont val="Calibri"/>
        <family val="2"/>
        <scheme val="minor"/>
      </rPr>
      <t>A1</t>
    </r>
  </si>
  <si>
    <r>
      <t>C</t>
    </r>
    <r>
      <rPr>
        <vertAlign val="subscript"/>
        <sz val="11"/>
        <color theme="1"/>
        <rFont val="Calibri"/>
        <family val="2"/>
        <scheme val="minor"/>
      </rPr>
      <t>A0</t>
    </r>
  </si>
  <si>
    <t>dR</t>
  </si>
  <si>
    <t>Resistance (ohm)</t>
  </si>
  <si>
    <t>Validation Sensor (°C)</t>
  </si>
  <si>
    <t>Out-of-Cal Sensor (°C)</t>
  </si>
  <si>
    <t>Validation Repeatability</t>
  </si>
  <si>
    <t>Validation Sensor Uncertainty</t>
  </si>
  <si>
    <t>Sensor repeatability</t>
  </si>
  <si>
    <t>Validation Sensor Calibration Uncertainty</t>
  </si>
  <si>
    <t>From the Validation Sensor Calibration Certificate:</t>
  </si>
  <si>
    <t>Error</t>
  </si>
  <si>
    <t>Sq. Error</t>
  </si>
  <si>
    <t>Average Error</t>
  </si>
  <si>
    <t>Validation Repeatability (SSE)</t>
  </si>
  <si>
    <t>Count</t>
  </si>
  <si>
    <t>Aspirated Shield</t>
  </si>
  <si>
    <t>From the Aspirated Shield Accuracy Quote:</t>
  </si>
  <si>
    <t>Accuracy</t>
  </si>
  <si>
    <t xml:space="preserve">Uncertainty </t>
  </si>
  <si>
    <t>Validation Uncertainty</t>
  </si>
  <si>
    <t>Expanded Sensor Repeatability</t>
  </si>
  <si>
    <r>
      <rPr>
        <b/>
        <sz val="11"/>
        <color theme="1"/>
        <rFont val="Calibri"/>
        <family val="2"/>
        <scheme val="minor"/>
      </rPr>
      <t xml:space="preserve">Description: </t>
    </r>
    <r>
      <rPr>
        <sz val="11"/>
        <color theme="1"/>
        <rFont val="Calibri"/>
        <family val="2"/>
        <scheme val="minor"/>
      </rPr>
      <t xml:space="preserve">A single aspirated temperature sensor reading in  °C is taking measurements once every 10 seconds.  For your analysis, you are using minute averages for trending. The calibration certificate for the sensor is provided below. Find the expanded measurement uncertainty  with a confidence level of 95% that includes repeatability and the calibration uncertainty components. </t>
    </r>
  </si>
  <si>
    <r>
      <rPr>
        <b/>
        <sz val="11"/>
        <color theme="1"/>
        <rFont val="Calibri"/>
        <family val="2"/>
        <scheme val="minor"/>
      </rPr>
      <t xml:space="preserve">Description: </t>
    </r>
    <r>
      <rPr>
        <sz val="11"/>
        <color theme="1"/>
        <rFont val="Calibri"/>
        <family val="2"/>
        <scheme val="minor"/>
      </rPr>
      <t xml:space="preserve">A single aspirated temperature sensor reading in  °C is taking measurements once a minute.  For your analysis, you are using the minute readings for trending. The calibration certificate for the temperature sensor is provided. Find the expanded measurement uncertainty with a confidence level of 95% that includes repeatability and the calibration uncertainty components. </t>
    </r>
  </si>
  <si>
    <r>
      <rPr>
        <b/>
        <sz val="11"/>
        <color theme="1"/>
        <rFont val="Calibri"/>
        <family val="2"/>
        <scheme val="minor"/>
      </rPr>
      <t xml:space="preserve">Description: </t>
    </r>
    <r>
      <rPr>
        <sz val="11"/>
        <color theme="1"/>
        <rFont val="Calibri"/>
        <family val="2"/>
        <scheme val="minor"/>
      </rPr>
      <t>Your temperature sensor is out of calibration, but you have acquired a temperature sensor that has just recently been calibrated with the below calibration certificate. Find the new expanded measurement uncertainty with a confidence level of 95% for the sensor out of calibration.</t>
    </r>
  </si>
  <si>
    <r>
      <rPr>
        <b/>
        <sz val="11"/>
        <color theme="1"/>
        <rFont val="Calibri"/>
        <family val="2"/>
        <scheme val="minor"/>
      </rPr>
      <t xml:space="preserve">Description: </t>
    </r>
    <r>
      <rPr>
        <sz val="11"/>
        <color theme="1"/>
        <rFont val="Calibri"/>
        <family val="2"/>
        <scheme val="minor"/>
      </rPr>
      <t xml:space="preserve">Blank filters are weighed on a scale.  The scientist wants to use an average of the last 80 filters as the blank reading for all filters of the same type (same manufacturer and part number). The scale's calibration certificate is provided below.  What is the expanded measurement uncertainty with a confidence level of 95%  for using an average blank value? </t>
    </r>
  </si>
  <si>
    <r>
      <rPr>
        <b/>
        <sz val="11"/>
        <color theme="1"/>
        <rFont val="Calibri"/>
        <family val="2"/>
        <scheme val="minor"/>
      </rPr>
      <t xml:space="preserve">Description: </t>
    </r>
    <r>
      <rPr>
        <sz val="11"/>
        <color theme="1"/>
        <rFont val="Calibri"/>
        <family val="2"/>
        <scheme val="minor"/>
      </rPr>
      <t>The scientist was happy with this analysis from scenario 2a and utilizes the average as his blank reading for the collection on July 26, 2016.  Below is his final weight.  What is the expanded measurement uncertainty with a confidence level of 95%  of the dust weight?</t>
    </r>
  </si>
  <si>
    <r>
      <rPr>
        <b/>
        <sz val="11"/>
        <color theme="1"/>
        <rFont val="Calibri"/>
        <family val="2"/>
        <scheme val="minor"/>
      </rPr>
      <t xml:space="preserve">Description: </t>
    </r>
    <r>
      <rPr>
        <sz val="11"/>
        <color theme="1"/>
        <rFont val="Calibri"/>
        <family val="2"/>
        <scheme val="minor"/>
      </rPr>
      <t>The scientist decided to do a comparison in uncertainty analysis between using an average estimate for the blank reading and using the average of the actual blank filter for the collection on July 26, 2016.  Below includes both pre and post-field weights.  What is the expanded measurement uncertainty with a confidence level of 95% of the dust weight?</t>
    </r>
  </si>
  <si>
    <r>
      <rPr>
        <b/>
        <sz val="11"/>
        <color rgb="FF006100"/>
        <rFont val="Calibri"/>
        <family val="2"/>
        <scheme val="minor"/>
      </rPr>
      <t xml:space="preserve">Answer: </t>
    </r>
    <r>
      <rPr>
        <sz val="11"/>
        <color rgb="FF006100"/>
        <rFont val="Calibri"/>
        <family val="2"/>
        <scheme val="minor"/>
      </rPr>
      <t>You can do an experiment yourself to look at standard deviation in repeatable conditions (Type A analysis) or if the calibration certificate/manufacturer provides estimates for this, you can use these estimates (Type B analysis).</t>
    </r>
  </si>
  <si>
    <r>
      <rPr>
        <b/>
        <sz val="11"/>
        <color theme="1"/>
        <rFont val="Calibri"/>
        <family val="2"/>
        <scheme val="minor"/>
      </rPr>
      <t xml:space="preserve">Description: </t>
    </r>
    <r>
      <rPr>
        <sz val="11"/>
        <color theme="1"/>
        <rFont val="Calibri"/>
        <family val="2"/>
        <scheme val="minor"/>
      </rPr>
      <t xml:space="preserve">To better your uncertainty analysis from scenario 1a, you have acquired the manufacturer's quote for the aspirated shield's impact on temperature measurement accuracy is 0.02°C.  Find the expanded measurement uncertainty with a confidence level of 95% for the minute measurements that includes repeatability, aspirated shield and the calibration uncertainty components. </t>
    </r>
  </si>
  <si>
    <r>
      <rPr>
        <b/>
        <sz val="11"/>
        <color theme="1"/>
        <rFont val="Calibri"/>
        <family val="2"/>
        <scheme val="minor"/>
      </rPr>
      <t>Description:</t>
    </r>
    <r>
      <rPr>
        <sz val="11"/>
        <color theme="1"/>
        <rFont val="Calibri"/>
        <family val="2"/>
        <scheme val="minor"/>
      </rPr>
      <t xml:space="preserve"> To better your uncertainty analysis from scenario 1a, you have acquired the manufacturer's quote for the aspirated shield's impact on temperature measurement accuracy is 0.02°C.  Find the expanded measurement uncertainty with a confidence level of 95% for the minute measurements that includes repeatability, aspirated shield and the calibration uncertainty components. </t>
    </r>
  </si>
  <si>
    <r>
      <rPr>
        <b/>
        <sz val="11"/>
        <color theme="1"/>
        <rFont val="Calibri"/>
        <family val="2"/>
        <scheme val="minor"/>
      </rPr>
      <t xml:space="preserve">Description: </t>
    </r>
    <r>
      <rPr>
        <sz val="11"/>
        <color theme="1"/>
        <rFont val="Calibri"/>
        <family val="2"/>
        <scheme val="minor"/>
      </rPr>
      <t xml:space="preserve">A single aspirated temperature sensor reading in ohms is taking measurements once a second.  For your analysis, you are using minute averages for trending. The calibration certificates for the sensor and data acquisition system (DAS) are provided below. Find the expanded measurement uncertainty with a confidence level of 95% for 1 minute of data that includes repeatability, DAS calibration and sensor calibration uncertainty components. </t>
    </r>
  </si>
  <si>
    <r>
      <rPr>
        <b/>
        <sz val="11"/>
        <color theme="1"/>
        <rFont val="Calibri"/>
        <family val="2"/>
        <scheme val="minor"/>
      </rPr>
      <t>Description:</t>
    </r>
    <r>
      <rPr>
        <sz val="11"/>
        <color theme="1"/>
        <rFont val="Calibri"/>
        <family val="2"/>
        <scheme val="minor"/>
      </rPr>
      <t xml:space="preserve"> A single aspirated temperature sensor reading in ohms is taking measurements once a second.  For your analysis, you are using minute averages for trending. The calibration certificates for the sensor and data acquisition system (DAS) are provided below. Find the expanded measurement uncertainty with a confidence level of 95% for 1 minute of data that includes repeatability, DAS calibration and sensor calibration uncertainty components.</t>
    </r>
    <r>
      <rPr>
        <b/>
        <sz val="11"/>
        <color theme="1"/>
        <rFont val="Calibri"/>
        <family val="2"/>
        <scheme val="minor"/>
      </rPr>
      <t xml:space="preserve"> </t>
    </r>
  </si>
  <si>
    <r>
      <rPr>
        <b/>
        <sz val="11"/>
        <color theme="1"/>
        <rFont val="Calibri"/>
        <family val="2"/>
        <scheme val="minor"/>
      </rPr>
      <t xml:space="preserve">Description: </t>
    </r>
    <r>
      <rPr>
        <sz val="11"/>
        <color theme="1"/>
        <rFont val="Calibri"/>
        <family val="2"/>
        <scheme val="minor"/>
      </rPr>
      <t xml:space="preserve">Blank filters are weighed on a scale.  The scientist wants to use an average of the last 80 filters as the blank reading for all filters of the same type (same manufacturer and part number). The scientist knows there was a new lot opened when they initiated research on March 1, 2015 and there are 10 filters per lot.  The scale's calibration certificate is provided below.  What is the expanded measurement uncertainty with a confidence level of 95%  for using an average blank value? </t>
    </r>
  </si>
  <si>
    <r>
      <t xml:space="preserve">Example Application: </t>
    </r>
    <r>
      <rPr>
        <sz val="11"/>
        <color theme="1"/>
        <rFont val="Calibri"/>
        <family val="2"/>
        <scheme val="minor"/>
      </rPr>
      <t>PM10 particulate collection filters.</t>
    </r>
  </si>
  <si>
    <r>
      <t xml:space="preserve">Answer: </t>
    </r>
    <r>
      <rPr>
        <sz val="11"/>
        <color rgb="FF006100"/>
        <rFont val="Calibri"/>
        <family val="2"/>
        <scheme val="minor"/>
      </rPr>
      <t xml:space="preserve">You could increase your sample frequency to once per second to have additional readings and better estimate your average.  You could also find a calibration facility that provides a better uncertainty. </t>
    </r>
  </si>
  <si>
    <r>
      <rPr>
        <b/>
        <sz val="11"/>
        <color rgb="FF006100"/>
        <rFont val="Calibri"/>
        <family val="2"/>
        <scheme val="minor"/>
      </rPr>
      <t xml:space="preserve">Answer: </t>
    </r>
    <r>
      <rPr>
        <sz val="11"/>
        <color rgb="FF006100"/>
        <rFont val="Calibri"/>
        <family val="2"/>
        <scheme val="minor"/>
      </rPr>
      <t>(1) The calibration of the scale is expired during some of the analysis.  The uncertainty estimated by the manufacturer is no longer guaranteed, therefore only include the dates that are within the valid date range.  (2) Use the tolerance and covert it to uncertainty by deviding it be the square root of 3 (See Equation Sheet).</t>
    </r>
  </si>
  <si>
    <t>Validation Uncertainty Budget</t>
  </si>
  <si>
    <t>Measurement Uncertainty Budget</t>
  </si>
  <si>
    <r>
      <t xml:space="preserve">Food for Thought: </t>
    </r>
    <r>
      <rPr>
        <sz val="11"/>
        <color theme="1"/>
        <rFont val="Calibri"/>
        <family val="2"/>
        <scheme val="minor"/>
      </rPr>
      <t xml:space="preserve"> (1) What additional data would you want to collect? (2) What is another component of uncertainty that would be important to consider between calibration or validation cycles?</t>
    </r>
  </si>
  <si>
    <r>
      <rPr>
        <b/>
        <sz val="11"/>
        <color rgb="FF006100"/>
        <rFont val="Calibri"/>
        <family val="2"/>
        <scheme val="minor"/>
      </rPr>
      <t xml:space="preserve">Answer: </t>
    </r>
    <r>
      <rPr>
        <sz val="11"/>
        <color rgb="FF006100"/>
        <rFont val="Calibri"/>
        <family val="2"/>
        <scheme val="minor"/>
      </rPr>
      <t xml:space="preserve"> (1)Additional data should be taken through the temperature ranges expected.  (2) Drift of the calibration over time. Some ways to deal with this is to do a Type A analysis over time or approximate drift with linear degradation from year to year. </t>
    </r>
  </si>
  <si>
    <t>Expanded Uncertainty (ohm)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</si>
</sst>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409]d\-mmm\-yy;@"/>
    <numFmt numFmtId="165" formatCode="0.00000"/>
    <numFmt numFmtId="166" formatCode="0.0000"/>
    <numFmt numFmtId="167" formatCode="0.000"/>
    <numFmt numFmtId="168" formatCode="0.0000%"/>
    <numFmt numFmtId="169" formatCode="h:mm:ss;@"/>
    <numFmt numFmtId="170" formatCode="[$-F400]h:mm:ss\ AM/PM"/>
  </numFmts>
  <fonts count="9" x14ac:knownFonts="1">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b/>
      <sz val="11"/>
      <color rgb="FF006100"/>
      <name val="Calibri"/>
      <family val="2"/>
      <scheme val="minor"/>
    </font>
    <font>
      <vertAlign val="subscript"/>
      <sz val="11"/>
      <color theme="1"/>
      <name val="Calibri"/>
      <family val="2"/>
      <scheme val="minor"/>
    </font>
    <font>
      <i/>
      <sz val="11"/>
      <color theme="1"/>
      <name val="Calibri"/>
      <family val="2"/>
      <scheme val="minor"/>
    </font>
    <font>
      <sz val="11"/>
      <color theme="1"/>
      <name val="Calibri"/>
      <family val="2"/>
      <scheme val="minor"/>
    </font>
    <font>
      <sz val="11"/>
      <color theme="1"/>
      <name val="Calibri"/>
      <family val="2"/>
    </font>
  </fonts>
  <fills count="3">
    <fill>
      <patternFill patternType="none"/>
    </fill>
    <fill>
      <patternFill patternType="gray125"/>
    </fill>
    <fill>
      <patternFill patternType="solid">
        <fgColor rgb="FFC6EFCE"/>
      </patternFill>
    </fill>
  </fills>
  <borders count="3">
    <border>
      <left/>
      <right/>
      <top/>
      <bottom/>
      <diagonal/>
    </border>
    <border>
      <left/>
      <right/>
      <top/>
      <bottom style="medium">
        <color indexed="64"/>
      </bottom>
      <diagonal/>
    </border>
    <border>
      <left/>
      <right/>
      <top style="medium">
        <color indexed="64"/>
      </top>
      <bottom style="thin">
        <color indexed="64"/>
      </bottom>
      <diagonal/>
    </border>
  </borders>
  <cellStyleXfs count="3">
    <xf numFmtId="0" fontId="0" fillId="0" borderId="0"/>
    <xf numFmtId="0" fontId="1" fillId="2" borderId="0" applyNumberFormat="0" applyBorder="0" applyAlignment="0" applyProtection="0"/>
    <xf numFmtId="9" fontId="7" fillId="0" borderId="0" applyFont="0" applyFill="0" applyBorder="0" applyAlignment="0" applyProtection="0"/>
  </cellStyleXfs>
  <cellXfs count="50">
    <xf numFmtId="0" fontId="0" fillId="0" borderId="0" xfId="0"/>
    <xf numFmtId="0" fontId="0" fillId="0" borderId="0" xfId="0" applyAlignment="1">
      <alignment vertical="top" wrapText="1"/>
    </xf>
    <xf numFmtId="14" fontId="0" fillId="0" borderId="0" xfId="0" applyNumberFormat="1"/>
    <xf numFmtId="0" fontId="3" fillId="0" borderId="0" xfId="0" applyFont="1"/>
    <xf numFmtId="0" fontId="0" fillId="0" borderId="0" xfId="0" applyAlignment="1">
      <alignment horizontal="left" vertical="top" wrapText="1"/>
    </xf>
    <xf numFmtId="0" fontId="3" fillId="0" borderId="0" xfId="0" applyFont="1" applyAlignment="1">
      <alignment horizontal="left"/>
    </xf>
    <xf numFmtId="164" fontId="0" fillId="0" borderId="0" xfId="0" applyNumberFormat="1"/>
    <xf numFmtId="0" fontId="0" fillId="0" borderId="0" xfId="0" applyFont="1"/>
    <xf numFmtId="0" fontId="0" fillId="0" borderId="0" xfId="0" applyFill="1" applyBorder="1" applyAlignment="1"/>
    <xf numFmtId="0" fontId="0" fillId="0" borderId="1" xfId="0" applyFill="1" applyBorder="1" applyAlignment="1"/>
    <xf numFmtId="0" fontId="6" fillId="0" borderId="2" xfId="0" applyFont="1" applyFill="1" applyBorder="1" applyAlignment="1">
      <alignment horizontal="center"/>
    </xf>
    <xf numFmtId="0" fontId="0" fillId="0" borderId="0" xfId="0" applyAlignment="1">
      <alignment horizontal="left" vertical="top" wrapText="1"/>
    </xf>
    <xf numFmtId="0" fontId="3"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165" fontId="0" fillId="0" borderId="0" xfId="0" applyNumberFormat="1"/>
    <xf numFmtId="166" fontId="0" fillId="0" borderId="0" xfId="0" applyNumberFormat="1"/>
    <xf numFmtId="167" fontId="0" fillId="0" borderId="0" xfId="0" applyNumberFormat="1"/>
    <xf numFmtId="2" fontId="0" fillId="0" borderId="0" xfId="0" applyNumberFormat="1"/>
    <xf numFmtId="1" fontId="0" fillId="0" borderId="0" xfId="0" applyNumberFormat="1"/>
    <xf numFmtId="2" fontId="1" fillId="2" borderId="0" xfId="1" applyNumberFormat="1"/>
    <xf numFmtId="0" fontId="6" fillId="0" borderId="0" xfId="0" applyFont="1" applyFill="1" applyBorder="1" applyAlignment="1">
      <alignment horizontal="center"/>
    </xf>
    <xf numFmtId="0" fontId="0" fillId="0" borderId="0" xfId="0" applyBorder="1"/>
    <xf numFmtId="10" fontId="0" fillId="0" borderId="0" xfId="0" applyNumberFormat="1"/>
    <xf numFmtId="168" fontId="0" fillId="0" borderId="0" xfId="0" applyNumberFormat="1"/>
    <xf numFmtId="10" fontId="0" fillId="0" borderId="0" xfId="2" applyNumberFormat="1" applyFont="1"/>
    <xf numFmtId="10" fontId="1" fillId="2" borderId="0" xfId="2" applyNumberFormat="1" applyFont="1" applyFill="1"/>
    <xf numFmtId="2" fontId="0" fillId="0" borderId="0" xfId="2" applyNumberFormat="1" applyFont="1"/>
    <xf numFmtId="2" fontId="1" fillId="2" borderId="0" xfId="2" applyNumberFormat="1" applyFont="1" applyFill="1"/>
    <xf numFmtId="0" fontId="0" fillId="0" borderId="0" xfId="0" applyAlignment="1"/>
    <xf numFmtId="167" fontId="0" fillId="0" borderId="0" xfId="2" applyNumberFormat="1" applyFont="1"/>
    <xf numFmtId="166" fontId="0" fillId="0" borderId="0" xfId="2" applyNumberFormat="1" applyFont="1"/>
    <xf numFmtId="167" fontId="1" fillId="2" borderId="0" xfId="2" applyNumberFormat="1" applyFont="1" applyFill="1"/>
    <xf numFmtId="166" fontId="1" fillId="2" borderId="0" xfId="2" applyNumberFormat="1" applyFont="1" applyFill="1"/>
    <xf numFmtId="0" fontId="8" fillId="0" borderId="0" xfId="0" applyFont="1"/>
    <xf numFmtId="0" fontId="8" fillId="0" borderId="0" xfId="0" applyFont="1" applyAlignment="1">
      <alignment horizontal="center"/>
    </xf>
    <xf numFmtId="169" fontId="0" fillId="0" borderId="0" xfId="0" applyNumberFormat="1"/>
    <xf numFmtId="21" fontId="0" fillId="0" borderId="0" xfId="0" applyNumberFormat="1"/>
    <xf numFmtId="167" fontId="8" fillId="0" borderId="0" xfId="0" applyNumberFormat="1" applyFont="1"/>
    <xf numFmtId="0" fontId="1" fillId="0" borderId="0" xfId="1" applyFill="1" applyAlignment="1">
      <alignment vertical="top" wrapText="1"/>
    </xf>
    <xf numFmtId="170" fontId="0" fillId="0" borderId="0" xfId="0" applyNumberFormat="1"/>
    <xf numFmtId="0" fontId="0" fillId="0" borderId="0" xfId="0"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wrapText="1"/>
    </xf>
    <xf numFmtId="0" fontId="1" fillId="2" borderId="0" xfId="1" applyAlignment="1">
      <alignment horizontal="left" vertical="top" wrapText="1"/>
    </xf>
    <xf numFmtId="0" fontId="3" fillId="0" borderId="0" xfId="0" applyFont="1" applyAlignment="1">
      <alignment horizontal="center"/>
    </xf>
    <xf numFmtId="0" fontId="3" fillId="0" borderId="0" xfId="0" applyFont="1" applyAlignment="1">
      <alignment horizontal="left"/>
    </xf>
    <xf numFmtId="0" fontId="4" fillId="2" borderId="0" xfId="1" applyFont="1" applyAlignment="1">
      <alignment horizontal="left" vertical="top" wrapText="1"/>
    </xf>
    <xf numFmtId="0" fontId="1" fillId="2" borderId="0" xfId="1" applyAlignment="1">
      <alignment horizontal="center"/>
    </xf>
    <xf numFmtId="0" fontId="0" fillId="0" borderId="0" xfId="0" applyAlignment="1">
      <alignment horizontal="left"/>
    </xf>
  </cellXfs>
  <cellStyles count="3">
    <cellStyle name="Good" xfId="1" builtinId="26"/>
    <cellStyle name="Normal" xfId="0" builtinId="0"/>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errBars>
            <c:errDir val="y"/>
            <c:errBarType val="both"/>
            <c:errValType val="fixedVal"/>
            <c:noEndCap val="0"/>
            <c:val val="4.300000000000001E-2"/>
          </c:errBars>
          <c:xVal>
            <c:numRef>
              <c:f>'1a Solution '!$B$10:$B$20</c:f>
              <c:numCache>
                <c:formatCode>h:mm:ss;@</c:formatCode>
                <c:ptCount val="11"/>
                <c:pt idx="0">
                  <c:v>4.1666666666666664E-2</c:v>
                </c:pt>
                <c:pt idx="1">
                  <c:v>4.236111111111112E-2</c:v>
                </c:pt>
                <c:pt idx="2">
                  <c:v>4.3055555555555576E-2</c:v>
                </c:pt>
                <c:pt idx="3">
                  <c:v>4.3750000000000032E-2</c:v>
                </c:pt>
                <c:pt idx="4">
                  <c:v>4.4444444444444488E-2</c:v>
                </c:pt>
                <c:pt idx="5">
                  <c:v>4.5138888888888944E-2</c:v>
                </c:pt>
                <c:pt idx="6">
                  <c:v>4.5833333333333399E-2</c:v>
                </c:pt>
                <c:pt idx="7">
                  <c:v>4.6527777777777855E-2</c:v>
                </c:pt>
                <c:pt idx="8">
                  <c:v>4.7222222222222311E-2</c:v>
                </c:pt>
                <c:pt idx="9">
                  <c:v>4.7916666666666767E-2</c:v>
                </c:pt>
                <c:pt idx="10">
                  <c:v>4.8611111111111223E-2</c:v>
                </c:pt>
              </c:numCache>
            </c:numRef>
          </c:xVal>
          <c:yVal>
            <c:numRef>
              <c:f>'1a Solution '!$C$10:$C$20</c:f>
              <c:numCache>
                <c:formatCode>0.000</c:formatCode>
                <c:ptCount val="11"/>
                <c:pt idx="0">
                  <c:v>26.100000000000005</c:v>
                </c:pt>
                <c:pt idx="1">
                  <c:v>26.114499999999996</c:v>
                </c:pt>
                <c:pt idx="2">
                  <c:v>26.121499999999997</c:v>
                </c:pt>
                <c:pt idx="3">
                  <c:v>26.13366666666667</c:v>
                </c:pt>
                <c:pt idx="4">
                  <c:v>26.117166666666666</c:v>
                </c:pt>
                <c:pt idx="5">
                  <c:v>26.146000000000001</c:v>
                </c:pt>
                <c:pt idx="6">
                  <c:v>26.151</c:v>
                </c:pt>
                <c:pt idx="7">
                  <c:v>26.167333333333335</c:v>
                </c:pt>
                <c:pt idx="8">
                  <c:v>26.190499999999997</c:v>
                </c:pt>
                <c:pt idx="9">
                  <c:v>26.176000000000002</c:v>
                </c:pt>
                <c:pt idx="10">
                  <c:v>26.199666666666669</c:v>
                </c:pt>
              </c:numCache>
            </c:numRef>
          </c:yVal>
          <c:smooth val="0"/>
          <c:extLst>
            <c:ext xmlns:c16="http://schemas.microsoft.com/office/drawing/2014/chart" uri="{C3380CC4-5D6E-409C-BE32-E72D297353CC}">
              <c16:uniqueId val="{00000000-50DA-4710-A3E7-7B6FBDFC9BC8}"/>
            </c:ext>
          </c:extLst>
        </c:ser>
        <c:dLbls>
          <c:showLegendKey val="0"/>
          <c:showVal val="0"/>
          <c:showCatName val="0"/>
          <c:showSerName val="0"/>
          <c:showPercent val="0"/>
          <c:showBubbleSize val="0"/>
        </c:dLbls>
        <c:axId val="111286464"/>
        <c:axId val="111285888"/>
      </c:scatterChart>
      <c:valAx>
        <c:axId val="111286464"/>
        <c:scaling>
          <c:orientation val="minMax"/>
        </c:scaling>
        <c:delete val="0"/>
        <c:axPos val="b"/>
        <c:numFmt formatCode="h:mm:ss;@" sourceLinked="1"/>
        <c:majorTickMark val="out"/>
        <c:minorTickMark val="none"/>
        <c:tickLblPos val="nextTo"/>
        <c:crossAx val="111285888"/>
        <c:crosses val="autoZero"/>
        <c:crossBetween val="midCat"/>
      </c:valAx>
      <c:valAx>
        <c:axId val="111285888"/>
        <c:scaling>
          <c:orientation val="minMax"/>
        </c:scaling>
        <c:delete val="0"/>
        <c:axPos val="l"/>
        <c:title>
          <c:tx>
            <c:rich>
              <a:bodyPr rot="-5400000" vert="horz"/>
              <a:lstStyle/>
              <a:p>
                <a:pPr>
                  <a:defRPr/>
                </a:pPr>
                <a:r>
                  <a:rPr lang="en-US"/>
                  <a:t>Temperature (°C)</a:t>
                </a:r>
              </a:p>
            </c:rich>
          </c:tx>
          <c:layout/>
          <c:overlay val="0"/>
        </c:title>
        <c:numFmt formatCode="0.000" sourceLinked="1"/>
        <c:majorTickMark val="out"/>
        <c:minorTickMark val="none"/>
        <c:tickLblPos val="nextTo"/>
        <c:crossAx val="111286464"/>
        <c:crosses val="autoZero"/>
        <c:crossBetween val="midCat"/>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Histogram</a:t>
            </a:r>
          </a:p>
        </c:rich>
      </c:tx>
      <c:overlay val="0"/>
    </c:title>
    <c:autoTitleDeleted val="0"/>
    <c:plotArea>
      <c:layout/>
      <c:barChart>
        <c:barDir val="col"/>
        <c:grouping val="clustered"/>
        <c:varyColors val="0"/>
        <c:ser>
          <c:idx val="0"/>
          <c:order val="0"/>
          <c:tx>
            <c:v>Frequency</c:v>
          </c:tx>
          <c:invertIfNegative val="0"/>
          <c:cat>
            <c:strRef>
              <c:f>'2c Solution'!$G$18:$G$26</c:f>
              <c:strCache>
                <c:ptCount val="9"/>
                <c:pt idx="0">
                  <c:v>135.1126</c:v>
                </c:pt>
                <c:pt idx="1">
                  <c:v>135.2067375</c:v>
                </c:pt>
                <c:pt idx="2">
                  <c:v>135.300875</c:v>
                </c:pt>
                <c:pt idx="3">
                  <c:v>135.3950125</c:v>
                </c:pt>
                <c:pt idx="4">
                  <c:v>135.48915</c:v>
                </c:pt>
                <c:pt idx="5">
                  <c:v>135.5832875</c:v>
                </c:pt>
                <c:pt idx="6">
                  <c:v>135.677425</c:v>
                </c:pt>
                <c:pt idx="7">
                  <c:v>135.7715625</c:v>
                </c:pt>
                <c:pt idx="8">
                  <c:v>More</c:v>
                </c:pt>
              </c:strCache>
            </c:strRef>
          </c:cat>
          <c:val>
            <c:numRef>
              <c:f>'2c Solution'!$H$18:$H$26</c:f>
              <c:numCache>
                <c:formatCode>General</c:formatCode>
                <c:ptCount val="9"/>
                <c:pt idx="0">
                  <c:v>1</c:v>
                </c:pt>
                <c:pt idx="1">
                  <c:v>9</c:v>
                </c:pt>
                <c:pt idx="2">
                  <c:v>10</c:v>
                </c:pt>
                <c:pt idx="3">
                  <c:v>10</c:v>
                </c:pt>
                <c:pt idx="4">
                  <c:v>9</c:v>
                </c:pt>
                <c:pt idx="5">
                  <c:v>11</c:v>
                </c:pt>
                <c:pt idx="6">
                  <c:v>8</c:v>
                </c:pt>
                <c:pt idx="7">
                  <c:v>11</c:v>
                </c:pt>
                <c:pt idx="8">
                  <c:v>10</c:v>
                </c:pt>
              </c:numCache>
            </c:numRef>
          </c:val>
          <c:extLst>
            <c:ext xmlns:c16="http://schemas.microsoft.com/office/drawing/2014/chart" uri="{C3380CC4-5D6E-409C-BE32-E72D297353CC}">
              <c16:uniqueId val="{00000000-B7F5-4171-A98A-7FD02721B606}"/>
            </c:ext>
          </c:extLst>
        </c:ser>
        <c:dLbls>
          <c:showLegendKey val="0"/>
          <c:showVal val="0"/>
          <c:showCatName val="0"/>
          <c:showSerName val="0"/>
          <c:showPercent val="0"/>
          <c:showBubbleSize val="0"/>
        </c:dLbls>
        <c:gapWidth val="150"/>
        <c:axId val="57754624"/>
        <c:axId val="49549824"/>
      </c:barChart>
      <c:catAx>
        <c:axId val="57754624"/>
        <c:scaling>
          <c:orientation val="minMax"/>
        </c:scaling>
        <c:delete val="0"/>
        <c:axPos val="b"/>
        <c:title>
          <c:tx>
            <c:rich>
              <a:bodyPr/>
              <a:lstStyle/>
              <a:p>
                <a:pPr>
                  <a:defRPr/>
                </a:pPr>
                <a:r>
                  <a:rPr lang="en-US"/>
                  <a:t>Bin</a:t>
                </a:r>
              </a:p>
            </c:rich>
          </c:tx>
          <c:overlay val="0"/>
        </c:title>
        <c:numFmt formatCode="General" sourceLinked="0"/>
        <c:majorTickMark val="out"/>
        <c:minorTickMark val="none"/>
        <c:tickLblPos val="nextTo"/>
        <c:crossAx val="49549824"/>
        <c:crosses val="autoZero"/>
        <c:auto val="1"/>
        <c:lblAlgn val="ctr"/>
        <c:lblOffset val="100"/>
        <c:noMultiLvlLbl val="0"/>
      </c:catAx>
      <c:valAx>
        <c:axId val="49549824"/>
        <c:scaling>
          <c:orientation val="minMax"/>
        </c:scaling>
        <c:delete val="0"/>
        <c:axPos val="l"/>
        <c:title>
          <c:tx>
            <c:rich>
              <a:bodyPr/>
              <a:lstStyle/>
              <a:p>
                <a:pPr>
                  <a:defRPr/>
                </a:pPr>
                <a:r>
                  <a:rPr lang="en-US"/>
                  <a:t>Frequency</a:t>
                </a:r>
              </a:p>
            </c:rich>
          </c:tx>
          <c:overlay val="0"/>
        </c:title>
        <c:numFmt formatCode="General" sourceLinked="1"/>
        <c:majorTickMark val="out"/>
        <c:minorTickMark val="none"/>
        <c:tickLblPos val="nextTo"/>
        <c:crossAx val="577546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errBars>
            <c:errDir val="y"/>
            <c:errBarType val="both"/>
            <c:errValType val="fixedVal"/>
            <c:noEndCap val="0"/>
            <c:val val="4.5000000000000012E-2"/>
          </c:errBars>
          <c:xVal>
            <c:numRef>
              <c:f>'1b Solution'!$B$10:$B$20</c:f>
              <c:numCache>
                <c:formatCode>h:mm:ss;@</c:formatCode>
                <c:ptCount val="11"/>
                <c:pt idx="0">
                  <c:v>4.1666666666666664E-2</c:v>
                </c:pt>
                <c:pt idx="1">
                  <c:v>4.236111111111112E-2</c:v>
                </c:pt>
                <c:pt idx="2">
                  <c:v>4.3055555555555576E-2</c:v>
                </c:pt>
                <c:pt idx="3">
                  <c:v>4.3750000000000032E-2</c:v>
                </c:pt>
                <c:pt idx="4">
                  <c:v>4.4444444444444488E-2</c:v>
                </c:pt>
                <c:pt idx="5">
                  <c:v>4.5138888888888944E-2</c:v>
                </c:pt>
                <c:pt idx="6">
                  <c:v>4.5833333333333399E-2</c:v>
                </c:pt>
                <c:pt idx="7">
                  <c:v>4.6527777777777855E-2</c:v>
                </c:pt>
                <c:pt idx="8">
                  <c:v>4.7222222222222311E-2</c:v>
                </c:pt>
                <c:pt idx="9">
                  <c:v>4.7916666666666767E-2</c:v>
                </c:pt>
                <c:pt idx="10">
                  <c:v>4.8611111111111223E-2</c:v>
                </c:pt>
              </c:numCache>
            </c:numRef>
          </c:xVal>
          <c:yVal>
            <c:numRef>
              <c:f>'1b Solution'!$C$10:$C$20</c:f>
              <c:numCache>
                <c:formatCode>0.000</c:formatCode>
                <c:ptCount val="11"/>
                <c:pt idx="0">
                  <c:v>26.100000000000005</c:v>
                </c:pt>
                <c:pt idx="1">
                  <c:v>26.114499999999996</c:v>
                </c:pt>
                <c:pt idx="2">
                  <c:v>26.121499999999997</c:v>
                </c:pt>
                <c:pt idx="3">
                  <c:v>26.13366666666667</c:v>
                </c:pt>
                <c:pt idx="4">
                  <c:v>26.117166666666666</c:v>
                </c:pt>
                <c:pt idx="5">
                  <c:v>26.146000000000001</c:v>
                </c:pt>
                <c:pt idx="6">
                  <c:v>26.151</c:v>
                </c:pt>
                <c:pt idx="7">
                  <c:v>26.167333333333335</c:v>
                </c:pt>
                <c:pt idx="8">
                  <c:v>26.190499999999997</c:v>
                </c:pt>
                <c:pt idx="9">
                  <c:v>26.176000000000002</c:v>
                </c:pt>
                <c:pt idx="10">
                  <c:v>26.199666666666669</c:v>
                </c:pt>
              </c:numCache>
            </c:numRef>
          </c:yVal>
          <c:smooth val="0"/>
          <c:extLst>
            <c:ext xmlns:c16="http://schemas.microsoft.com/office/drawing/2014/chart" uri="{C3380CC4-5D6E-409C-BE32-E72D297353CC}">
              <c16:uniqueId val="{00000000-3E07-4DCB-9079-8948CBD1E908}"/>
            </c:ext>
          </c:extLst>
        </c:ser>
        <c:dLbls>
          <c:showLegendKey val="0"/>
          <c:showVal val="0"/>
          <c:showCatName val="0"/>
          <c:showSerName val="0"/>
          <c:showPercent val="0"/>
          <c:showBubbleSize val="0"/>
        </c:dLbls>
        <c:axId val="61672832"/>
        <c:axId val="63663488"/>
      </c:scatterChart>
      <c:valAx>
        <c:axId val="61672832"/>
        <c:scaling>
          <c:orientation val="minMax"/>
        </c:scaling>
        <c:delete val="0"/>
        <c:axPos val="b"/>
        <c:numFmt formatCode="h:mm:ss;@" sourceLinked="1"/>
        <c:majorTickMark val="out"/>
        <c:minorTickMark val="none"/>
        <c:tickLblPos val="nextTo"/>
        <c:crossAx val="63663488"/>
        <c:crosses val="autoZero"/>
        <c:crossBetween val="midCat"/>
      </c:valAx>
      <c:valAx>
        <c:axId val="63663488"/>
        <c:scaling>
          <c:orientation val="minMax"/>
        </c:scaling>
        <c:delete val="0"/>
        <c:axPos val="l"/>
        <c:title>
          <c:tx>
            <c:rich>
              <a:bodyPr rot="-5400000" vert="horz"/>
              <a:lstStyle/>
              <a:p>
                <a:pPr>
                  <a:defRPr/>
                </a:pPr>
                <a:r>
                  <a:rPr lang="en-US"/>
                  <a:t>Temperature (°C)</a:t>
                </a:r>
              </a:p>
            </c:rich>
          </c:tx>
          <c:layout/>
          <c:overlay val="0"/>
        </c:title>
        <c:numFmt formatCode="0.000" sourceLinked="1"/>
        <c:majorTickMark val="out"/>
        <c:minorTickMark val="none"/>
        <c:tickLblPos val="nextTo"/>
        <c:crossAx val="61672832"/>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errBars>
            <c:errDir val="y"/>
            <c:errBarType val="both"/>
            <c:errValType val="cust"/>
            <c:noEndCap val="0"/>
            <c:plus>
              <c:numRef>
                <c:f>'1c Solution'!$K$10:$K$70</c:f>
                <c:numCache>
                  <c:formatCode>General</c:formatCode>
                  <c:ptCount val="61"/>
                  <c:pt idx="0">
                    <c:v>3.9997317113649851E-2</c:v>
                  </c:pt>
                  <c:pt idx="6">
                    <c:v>4.0173205860413799E-2</c:v>
                  </c:pt>
                  <c:pt idx="12">
                    <c:v>4.110601461956697E-2</c:v>
                  </c:pt>
                  <c:pt idx="18">
                    <c:v>3.9989664112451077E-2</c:v>
                  </c:pt>
                  <c:pt idx="24">
                    <c:v>4.0282983771078605E-2</c:v>
                  </c:pt>
                  <c:pt idx="30">
                    <c:v>4.0398687151502737E-2</c:v>
                  </c:pt>
                  <c:pt idx="36">
                    <c:v>3.992181634514308E-2</c:v>
                  </c:pt>
                  <c:pt idx="42">
                    <c:v>4.0150070803849712E-2</c:v>
                  </c:pt>
                  <c:pt idx="48">
                    <c:v>4.0792089165046279E-2</c:v>
                  </c:pt>
                  <c:pt idx="54">
                    <c:v>4.0118476729104395E-2</c:v>
                  </c:pt>
                  <c:pt idx="60">
                    <c:v>3.9963414124974478E-2</c:v>
                  </c:pt>
                </c:numCache>
              </c:numRef>
            </c:plus>
            <c:minus>
              <c:numRef>
                <c:f>'1c Solution'!$K$10:$K$70</c:f>
                <c:numCache>
                  <c:formatCode>General</c:formatCode>
                  <c:ptCount val="61"/>
                  <c:pt idx="0">
                    <c:v>3.9997317113649851E-2</c:v>
                  </c:pt>
                  <c:pt idx="6">
                    <c:v>4.0173205860413799E-2</c:v>
                  </c:pt>
                  <c:pt idx="12">
                    <c:v>4.110601461956697E-2</c:v>
                  </c:pt>
                  <c:pt idx="18">
                    <c:v>3.9989664112451077E-2</c:v>
                  </c:pt>
                  <c:pt idx="24">
                    <c:v>4.0282983771078605E-2</c:v>
                  </c:pt>
                  <c:pt idx="30">
                    <c:v>4.0398687151502737E-2</c:v>
                  </c:pt>
                  <c:pt idx="36">
                    <c:v>3.992181634514308E-2</c:v>
                  </c:pt>
                  <c:pt idx="42">
                    <c:v>4.0150070803849712E-2</c:v>
                  </c:pt>
                  <c:pt idx="48">
                    <c:v>4.0792089165046279E-2</c:v>
                  </c:pt>
                  <c:pt idx="54">
                    <c:v>4.0118476729104395E-2</c:v>
                  </c:pt>
                  <c:pt idx="60">
                    <c:v>3.9963414124974478E-2</c:v>
                  </c:pt>
                </c:numCache>
              </c:numRef>
            </c:minus>
          </c:errBars>
          <c:xVal>
            <c:numRef>
              <c:f>'1c Solution'!$H$10:$H$70</c:f>
              <c:numCache>
                <c:formatCode>General</c:formatCode>
                <c:ptCount val="61"/>
                <c:pt idx="0" formatCode="h:mm:ss;@">
                  <c:v>4.1666666666666664E-2</c:v>
                </c:pt>
                <c:pt idx="6" formatCode="h:mm:ss;@">
                  <c:v>4.236111111111112E-2</c:v>
                </c:pt>
                <c:pt idx="12" formatCode="h:mm:ss;@">
                  <c:v>4.3055555555555576E-2</c:v>
                </c:pt>
                <c:pt idx="18" formatCode="h:mm:ss;@">
                  <c:v>4.3750000000000032E-2</c:v>
                </c:pt>
                <c:pt idx="24" formatCode="h:mm:ss;@">
                  <c:v>4.4444444444444488E-2</c:v>
                </c:pt>
                <c:pt idx="30" formatCode="h:mm:ss;@">
                  <c:v>4.5138888888888944E-2</c:v>
                </c:pt>
                <c:pt idx="36" formatCode="h:mm:ss;@">
                  <c:v>4.5833333333333399E-2</c:v>
                </c:pt>
                <c:pt idx="42" formatCode="h:mm:ss;@">
                  <c:v>4.6527777777777855E-2</c:v>
                </c:pt>
                <c:pt idx="48" formatCode="h:mm:ss;@">
                  <c:v>4.7222222222222311E-2</c:v>
                </c:pt>
                <c:pt idx="54" formatCode="h:mm:ss;@">
                  <c:v>4.7916666666666767E-2</c:v>
                </c:pt>
                <c:pt idx="60" formatCode="h:mm:ss;@">
                  <c:v>4.8611111111111223E-2</c:v>
                </c:pt>
              </c:numCache>
            </c:numRef>
          </c:xVal>
          <c:yVal>
            <c:numRef>
              <c:f>'1c Solution'!$I$10:$I$70</c:f>
              <c:numCache>
                <c:formatCode>General</c:formatCode>
                <c:ptCount val="61"/>
                <c:pt idx="0" formatCode="0.000">
                  <c:v>26.100000000000005</c:v>
                </c:pt>
                <c:pt idx="6" formatCode="0.000">
                  <c:v>26.114499999999996</c:v>
                </c:pt>
                <c:pt idx="12" formatCode="0.000">
                  <c:v>26.121499999999997</c:v>
                </c:pt>
                <c:pt idx="18" formatCode="0.000">
                  <c:v>26.13366666666667</c:v>
                </c:pt>
                <c:pt idx="24" formatCode="0.000">
                  <c:v>26.117166666666666</c:v>
                </c:pt>
                <c:pt idx="30" formatCode="0.000">
                  <c:v>26.146000000000001</c:v>
                </c:pt>
                <c:pt idx="36" formatCode="0.000">
                  <c:v>26.151</c:v>
                </c:pt>
                <c:pt idx="42" formatCode="0.000">
                  <c:v>26.167333333333335</c:v>
                </c:pt>
                <c:pt idx="48" formatCode="0.000">
                  <c:v>26.190499999999997</c:v>
                </c:pt>
                <c:pt idx="54" formatCode="0.000">
                  <c:v>26.176000000000002</c:v>
                </c:pt>
                <c:pt idx="60" formatCode="0.000">
                  <c:v>26.199666666666669</c:v>
                </c:pt>
              </c:numCache>
            </c:numRef>
          </c:yVal>
          <c:smooth val="0"/>
          <c:extLst>
            <c:ext xmlns:c16="http://schemas.microsoft.com/office/drawing/2014/chart" uri="{C3380CC4-5D6E-409C-BE32-E72D297353CC}">
              <c16:uniqueId val="{00000000-6B49-4EC5-A172-D620638B42D8}"/>
            </c:ext>
          </c:extLst>
        </c:ser>
        <c:dLbls>
          <c:showLegendKey val="0"/>
          <c:showVal val="0"/>
          <c:showCatName val="0"/>
          <c:showSerName val="0"/>
          <c:showPercent val="0"/>
          <c:showBubbleSize val="0"/>
        </c:dLbls>
        <c:axId val="59810368"/>
        <c:axId val="59809792"/>
      </c:scatterChart>
      <c:valAx>
        <c:axId val="59810368"/>
        <c:scaling>
          <c:orientation val="minMax"/>
        </c:scaling>
        <c:delete val="0"/>
        <c:axPos val="b"/>
        <c:numFmt formatCode="h:mm:ss;@" sourceLinked="1"/>
        <c:majorTickMark val="out"/>
        <c:minorTickMark val="none"/>
        <c:tickLblPos val="nextTo"/>
        <c:crossAx val="59809792"/>
        <c:crosses val="autoZero"/>
        <c:crossBetween val="midCat"/>
      </c:valAx>
      <c:valAx>
        <c:axId val="59809792"/>
        <c:scaling>
          <c:orientation val="minMax"/>
        </c:scaling>
        <c:delete val="0"/>
        <c:axPos val="l"/>
        <c:title>
          <c:tx>
            <c:rich>
              <a:bodyPr rot="-5400000" vert="horz"/>
              <a:lstStyle/>
              <a:p>
                <a:pPr>
                  <a:defRPr/>
                </a:pPr>
                <a:r>
                  <a:rPr lang="en-US"/>
                  <a:t>Temperature (°C)</a:t>
                </a:r>
              </a:p>
            </c:rich>
          </c:tx>
          <c:overlay val="0"/>
        </c:title>
        <c:numFmt formatCode="0.000" sourceLinked="1"/>
        <c:majorTickMark val="out"/>
        <c:minorTickMark val="none"/>
        <c:tickLblPos val="nextTo"/>
        <c:crossAx val="59810368"/>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errBars>
            <c:errDir val="y"/>
            <c:errBarType val="both"/>
            <c:errValType val="fixedVal"/>
            <c:noEndCap val="0"/>
            <c:val val="2.0000000000000004E-2"/>
          </c:errBars>
          <c:xVal>
            <c:numRef>
              <c:f>'1a Solution '!$B$10:$B$20</c:f>
              <c:numCache>
                <c:formatCode>h:mm:ss;@</c:formatCode>
                <c:ptCount val="11"/>
                <c:pt idx="0">
                  <c:v>4.1666666666666664E-2</c:v>
                </c:pt>
                <c:pt idx="1">
                  <c:v>4.236111111111112E-2</c:v>
                </c:pt>
                <c:pt idx="2">
                  <c:v>4.3055555555555576E-2</c:v>
                </c:pt>
                <c:pt idx="3">
                  <c:v>4.3750000000000032E-2</c:v>
                </c:pt>
                <c:pt idx="4">
                  <c:v>4.4444444444444488E-2</c:v>
                </c:pt>
                <c:pt idx="5">
                  <c:v>4.5138888888888944E-2</c:v>
                </c:pt>
                <c:pt idx="6">
                  <c:v>4.5833333333333399E-2</c:v>
                </c:pt>
                <c:pt idx="7">
                  <c:v>4.6527777777777855E-2</c:v>
                </c:pt>
                <c:pt idx="8">
                  <c:v>4.7222222222222311E-2</c:v>
                </c:pt>
                <c:pt idx="9">
                  <c:v>4.7916666666666767E-2</c:v>
                </c:pt>
                <c:pt idx="10">
                  <c:v>4.8611111111111223E-2</c:v>
                </c:pt>
              </c:numCache>
            </c:numRef>
          </c:xVal>
          <c:yVal>
            <c:numRef>
              <c:f>'1a Solution '!$C$10:$C$20</c:f>
              <c:numCache>
                <c:formatCode>0.000</c:formatCode>
                <c:ptCount val="11"/>
                <c:pt idx="0">
                  <c:v>26.100000000000005</c:v>
                </c:pt>
                <c:pt idx="1">
                  <c:v>26.114499999999996</c:v>
                </c:pt>
                <c:pt idx="2">
                  <c:v>26.121499999999997</c:v>
                </c:pt>
                <c:pt idx="3">
                  <c:v>26.13366666666667</c:v>
                </c:pt>
                <c:pt idx="4">
                  <c:v>26.117166666666666</c:v>
                </c:pt>
                <c:pt idx="5">
                  <c:v>26.146000000000001</c:v>
                </c:pt>
                <c:pt idx="6">
                  <c:v>26.151</c:v>
                </c:pt>
                <c:pt idx="7">
                  <c:v>26.167333333333335</c:v>
                </c:pt>
                <c:pt idx="8">
                  <c:v>26.190499999999997</c:v>
                </c:pt>
                <c:pt idx="9">
                  <c:v>26.176000000000002</c:v>
                </c:pt>
                <c:pt idx="10">
                  <c:v>26.199666666666669</c:v>
                </c:pt>
              </c:numCache>
            </c:numRef>
          </c:yVal>
          <c:smooth val="0"/>
          <c:extLst>
            <c:ext xmlns:c16="http://schemas.microsoft.com/office/drawing/2014/chart" uri="{C3380CC4-5D6E-409C-BE32-E72D297353CC}">
              <c16:uniqueId val="{00000000-B173-4612-A498-4694154A5F2D}"/>
            </c:ext>
          </c:extLst>
        </c:ser>
        <c:dLbls>
          <c:showLegendKey val="0"/>
          <c:showVal val="0"/>
          <c:showCatName val="0"/>
          <c:showSerName val="0"/>
          <c:showPercent val="0"/>
          <c:showBubbleSize val="0"/>
        </c:dLbls>
        <c:axId val="95934656"/>
        <c:axId val="111280128"/>
      </c:scatterChart>
      <c:valAx>
        <c:axId val="95934656"/>
        <c:scaling>
          <c:orientation val="minMax"/>
        </c:scaling>
        <c:delete val="0"/>
        <c:axPos val="b"/>
        <c:numFmt formatCode="h:mm:ss;@" sourceLinked="1"/>
        <c:majorTickMark val="out"/>
        <c:minorTickMark val="none"/>
        <c:tickLblPos val="nextTo"/>
        <c:crossAx val="111280128"/>
        <c:crosses val="autoZero"/>
        <c:crossBetween val="midCat"/>
      </c:valAx>
      <c:valAx>
        <c:axId val="111280128"/>
        <c:scaling>
          <c:orientation val="minMax"/>
        </c:scaling>
        <c:delete val="0"/>
        <c:axPos val="l"/>
        <c:title>
          <c:tx>
            <c:rich>
              <a:bodyPr rot="-5400000" vert="horz"/>
              <a:lstStyle/>
              <a:p>
                <a:pPr>
                  <a:defRPr/>
                </a:pPr>
                <a:r>
                  <a:rPr lang="en-US"/>
                  <a:t>Temperature (°C)</a:t>
                </a:r>
              </a:p>
            </c:rich>
          </c:tx>
          <c:overlay val="0"/>
        </c:title>
        <c:numFmt formatCode="0.000" sourceLinked="1"/>
        <c:majorTickMark val="out"/>
        <c:minorTickMark val="none"/>
        <c:tickLblPos val="nextTo"/>
        <c:crossAx val="95934656"/>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xVal>
            <c:numRef>
              <c:f>'1e Solution'!$B$10:$B$309</c:f>
              <c:numCache>
                <c:formatCode>h:mm:ss;@</c:formatCode>
                <c:ptCount val="300"/>
                <c:pt idx="0">
                  <c:v>4.1666666666666664E-2</c:v>
                </c:pt>
                <c:pt idx="1">
                  <c:v>4.1678240740740738E-2</c:v>
                </c:pt>
                <c:pt idx="2">
                  <c:v>4.1689814814814811E-2</c:v>
                </c:pt>
                <c:pt idx="3">
                  <c:v>4.1701388888888885E-2</c:v>
                </c:pt>
                <c:pt idx="4">
                  <c:v>4.1712962962962959E-2</c:v>
                </c:pt>
                <c:pt idx="5">
                  <c:v>4.1724537037037032E-2</c:v>
                </c:pt>
                <c:pt idx="6">
                  <c:v>4.1736111111111106E-2</c:v>
                </c:pt>
                <c:pt idx="7">
                  <c:v>4.1747685185185179E-2</c:v>
                </c:pt>
                <c:pt idx="8">
                  <c:v>4.1759259259259253E-2</c:v>
                </c:pt>
                <c:pt idx="9">
                  <c:v>4.1770833333333326E-2</c:v>
                </c:pt>
                <c:pt idx="10">
                  <c:v>4.17824074074074E-2</c:v>
                </c:pt>
                <c:pt idx="11">
                  <c:v>4.1793981481481474E-2</c:v>
                </c:pt>
                <c:pt idx="12">
                  <c:v>4.1805555555555547E-2</c:v>
                </c:pt>
                <c:pt idx="13">
                  <c:v>4.1817129629629621E-2</c:v>
                </c:pt>
                <c:pt idx="14">
                  <c:v>4.1828703703703694E-2</c:v>
                </c:pt>
                <c:pt idx="15">
                  <c:v>4.1840277777777768E-2</c:v>
                </c:pt>
                <c:pt idx="16">
                  <c:v>4.1851851851851841E-2</c:v>
                </c:pt>
                <c:pt idx="17">
                  <c:v>4.1863425925925915E-2</c:v>
                </c:pt>
                <c:pt idx="18">
                  <c:v>4.1874999999999989E-2</c:v>
                </c:pt>
                <c:pt idx="19">
                  <c:v>4.1886574074074062E-2</c:v>
                </c:pt>
                <c:pt idx="20">
                  <c:v>4.1898148148148136E-2</c:v>
                </c:pt>
                <c:pt idx="21">
                  <c:v>4.1909722222222209E-2</c:v>
                </c:pt>
                <c:pt idx="22">
                  <c:v>4.1921296296296283E-2</c:v>
                </c:pt>
                <c:pt idx="23">
                  <c:v>4.1932870370370356E-2</c:v>
                </c:pt>
                <c:pt idx="24">
                  <c:v>4.194444444444443E-2</c:v>
                </c:pt>
                <c:pt idx="25">
                  <c:v>4.1956018518518504E-2</c:v>
                </c:pt>
                <c:pt idx="26">
                  <c:v>4.1967592592592577E-2</c:v>
                </c:pt>
                <c:pt idx="27">
                  <c:v>4.1979166666666651E-2</c:v>
                </c:pt>
                <c:pt idx="28">
                  <c:v>4.1990740740740724E-2</c:v>
                </c:pt>
                <c:pt idx="29">
                  <c:v>4.2002314814814798E-2</c:v>
                </c:pt>
                <c:pt idx="30">
                  <c:v>4.2013888888888871E-2</c:v>
                </c:pt>
                <c:pt idx="31">
                  <c:v>4.2025462962962945E-2</c:v>
                </c:pt>
                <c:pt idx="32">
                  <c:v>4.2037037037037019E-2</c:v>
                </c:pt>
                <c:pt idx="33">
                  <c:v>4.2048611111111092E-2</c:v>
                </c:pt>
                <c:pt idx="34">
                  <c:v>4.2060185185185166E-2</c:v>
                </c:pt>
                <c:pt idx="35">
                  <c:v>4.2071759259259239E-2</c:v>
                </c:pt>
                <c:pt idx="36">
                  <c:v>4.2083333333333313E-2</c:v>
                </c:pt>
                <c:pt idx="37">
                  <c:v>4.2094907407407386E-2</c:v>
                </c:pt>
                <c:pt idx="38">
                  <c:v>4.210648148148146E-2</c:v>
                </c:pt>
                <c:pt idx="39">
                  <c:v>4.2118055555555534E-2</c:v>
                </c:pt>
                <c:pt idx="40">
                  <c:v>4.2129629629629607E-2</c:v>
                </c:pt>
                <c:pt idx="41">
                  <c:v>4.2141203703703681E-2</c:v>
                </c:pt>
                <c:pt idx="42">
                  <c:v>4.2152777777777754E-2</c:v>
                </c:pt>
                <c:pt idx="43">
                  <c:v>4.2164351851851828E-2</c:v>
                </c:pt>
                <c:pt idx="44">
                  <c:v>4.2175925925925901E-2</c:v>
                </c:pt>
                <c:pt idx="45">
                  <c:v>4.2187499999999975E-2</c:v>
                </c:pt>
                <c:pt idx="46">
                  <c:v>4.2199074074074049E-2</c:v>
                </c:pt>
                <c:pt idx="47">
                  <c:v>4.2210648148148122E-2</c:v>
                </c:pt>
                <c:pt idx="48">
                  <c:v>4.2222222222222196E-2</c:v>
                </c:pt>
                <c:pt idx="49">
                  <c:v>4.2233796296296269E-2</c:v>
                </c:pt>
                <c:pt idx="50">
                  <c:v>4.2245370370370343E-2</c:v>
                </c:pt>
                <c:pt idx="51">
                  <c:v>4.2256944444444416E-2</c:v>
                </c:pt>
                <c:pt idx="52">
                  <c:v>4.226851851851849E-2</c:v>
                </c:pt>
                <c:pt idx="53">
                  <c:v>4.2280092592592564E-2</c:v>
                </c:pt>
                <c:pt idx="54">
                  <c:v>4.2291666666666637E-2</c:v>
                </c:pt>
                <c:pt idx="55">
                  <c:v>4.2303240740740711E-2</c:v>
                </c:pt>
                <c:pt idx="56">
                  <c:v>4.2314814814814784E-2</c:v>
                </c:pt>
                <c:pt idx="57">
                  <c:v>4.2326388888888858E-2</c:v>
                </c:pt>
                <c:pt idx="58">
                  <c:v>4.2337962962962931E-2</c:v>
                </c:pt>
                <c:pt idx="59">
                  <c:v>4.2349537037037005E-2</c:v>
                </c:pt>
                <c:pt idx="60">
                  <c:v>4.2361111111111079E-2</c:v>
                </c:pt>
                <c:pt idx="61">
                  <c:v>4.2372685185185152E-2</c:v>
                </c:pt>
                <c:pt idx="62">
                  <c:v>4.2384259259259226E-2</c:v>
                </c:pt>
                <c:pt idx="63">
                  <c:v>4.2395833333333299E-2</c:v>
                </c:pt>
                <c:pt idx="64">
                  <c:v>4.2407407407407373E-2</c:v>
                </c:pt>
                <c:pt idx="65">
                  <c:v>4.2418981481481446E-2</c:v>
                </c:pt>
                <c:pt idx="66">
                  <c:v>4.243055555555552E-2</c:v>
                </c:pt>
                <c:pt idx="67">
                  <c:v>4.2442129629629594E-2</c:v>
                </c:pt>
                <c:pt idx="68">
                  <c:v>4.2453703703703667E-2</c:v>
                </c:pt>
                <c:pt idx="69">
                  <c:v>4.2465277777777741E-2</c:v>
                </c:pt>
                <c:pt idx="70">
                  <c:v>4.2476851851851814E-2</c:v>
                </c:pt>
                <c:pt idx="71">
                  <c:v>4.2488425925925888E-2</c:v>
                </c:pt>
                <c:pt idx="72">
                  <c:v>4.2499999999999961E-2</c:v>
                </c:pt>
                <c:pt idx="73">
                  <c:v>4.2511574074074035E-2</c:v>
                </c:pt>
                <c:pt idx="74">
                  <c:v>4.2523148148148109E-2</c:v>
                </c:pt>
                <c:pt idx="75">
                  <c:v>4.2534722222222182E-2</c:v>
                </c:pt>
                <c:pt idx="76">
                  <c:v>4.2546296296296256E-2</c:v>
                </c:pt>
                <c:pt idx="77">
                  <c:v>4.2557870370370329E-2</c:v>
                </c:pt>
                <c:pt idx="78">
                  <c:v>4.2569444444444403E-2</c:v>
                </c:pt>
                <c:pt idx="79">
                  <c:v>4.2581018518518476E-2</c:v>
                </c:pt>
                <c:pt idx="80">
                  <c:v>4.259259259259255E-2</c:v>
                </c:pt>
                <c:pt idx="81">
                  <c:v>4.2604166666666624E-2</c:v>
                </c:pt>
                <c:pt idx="82">
                  <c:v>4.2615740740740697E-2</c:v>
                </c:pt>
                <c:pt idx="83">
                  <c:v>4.2627314814814771E-2</c:v>
                </c:pt>
                <c:pt idx="84">
                  <c:v>4.2638888888888844E-2</c:v>
                </c:pt>
                <c:pt idx="85">
                  <c:v>4.2650462962962918E-2</c:v>
                </c:pt>
                <c:pt idx="86">
                  <c:v>4.2662037037036991E-2</c:v>
                </c:pt>
                <c:pt idx="87">
                  <c:v>4.2673611111111065E-2</c:v>
                </c:pt>
                <c:pt idx="88">
                  <c:v>4.2685185185185139E-2</c:v>
                </c:pt>
                <c:pt idx="89">
                  <c:v>4.2696759259259212E-2</c:v>
                </c:pt>
                <c:pt idx="90">
                  <c:v>4.2708333333333286E-2</c:v>
                </c:pt>
                <c:pt idx="91">
                  <c:v>4.2719907407407359E-2</c:v>
                </c:pt>
                <c:pt idx="92">
                  <c:v>4.2731481481481433E-2</c:v>
                </c:pt>
                <c:pt idx="93">
                  <c:v>4.2743055555555506E-2</c:v>
                </c:pt>
                <c:pt idx="94">
                  <c:v>4.275462962962958E-2</c:v>
                </c:pt>
                <c:pt idx="95">
                  <c:v>4.2766203703703654E-2</c:v>
                </c:pt>
                <c:pt idx="96">
                  <c:v>4.2777777777777727E-2</c:v>
                </c:pt>
                <c:pt idx="97">
                  <c:v>4.2789351851851801E-2</c:v>
                </c:pt>
                <c:pt idx="98">
                  <c:v>4.2800925925925874E-2</c:v>
                </c:pt>
                <c:pt idx="99">
                  <c:v>4.2812499999999948E-2</c:v>
                </c:pt>
                <c:pt idx="100">
                  <c:v>4.2824074074074021E-2</c:v>
                </c:pt>
                <c:pt idx="101">
                  <c:v>4.2835648148148095E-2</c:v>
                </c:pt>
                <c:pt idx="102">
                  <c:v>4.2847222222222169E-2</c:v>
                </c:pt>
                <c:pt idx="103">
                  <c:v>4.2858796296296242E-2</c:v>
                </c:pt>
                <c:pt idx="104">
                  <c:v>4.2870370370370316E-2</c:v>
                </c:pt>
                <c:pt idx="105">
                  <c:v>4.2881944444444389E-2</c:v>
                </c:pt>
                <c:pt idx="106">
                  <c:v>4.2893518518518463E-2</c:v>
                </c:pt>
                <c:pt idx="107">
                  <c:v>4.2905092592592536E-2</c:v>
                </c:pt>
                <c:pt idx="108">
                  <c:v>4.291666666666661E-2</c:v>
                </c:pt>
                <c:pt idx="109">
                  <c:v>4.2928240740740684E-2</c:v>
                </c:pt>
                <c:pt idx="110">
                  <c:v>4.2939814814814757E-2</c:v>
                </c:pt>
                <c:pt idx="111">
                  <c:v>4.2951388888888831E-2</c:v>
                </c:pt>
                <c:pt idx="112">
                  <c:v>4.2962962962962904E-2</c:v>
                </c:pt>
                <c:pt idx="113">
                  <c:v>4.2974537037036978E-2</c:v>
                </c:pt>
                <c:pt idx="114">
                  <c:v>4.2986111111111051E-2</c:v>
                </c:pt>
                <c:pt idx="115">
                  <c:v>4.2997685185185125E-2</c:v>
                </c:pt>
                <c:pt idx="116">
                  <c:v>4.3009259259259199E-2</c:v>
                </c:pt>
                <c:pt idx="117">
                  <c:v>4.3020833333333272E-2</c:v>
                </c:pt>
                <c:pt idx="118">
                  <c:v>4.3032407407407346E-2</c:v>
                </c:pt>
                <c:pt idx="119">
                  <c:v>4.3043981481481419E-2</c:v>
                </c:pt>
                <c:pt idx="120">
                  <c:v>4.3055555555555493E-2</c:v>
                </c:pt>
                <c:pt idx="121">
                  <c:v>4.3067129629629566E-2</c:v>
                </c:pt>
                <c:pt idx="122">
                  <c:v>4.307870370370364E-2</c:v>
                </c:pt>
                <c:pt idx="123">
                  <c:v>4.3090277777777714E-2</c:v>
                </c:pt>
                <c:pt idx="124">
                  <c:v>4.3101851851851787E-2</c:v>
                </c:pt>
                <c:pt idx="125">
                  <c:v>4.3113425925925861E-2</c:v>
                </c:pt>
                <c:pt idx="126">
                  <c:v>4.3124999999999934E-2</c:v>
                </c:pt>
                <c:pt idx="127">
                  <c:v>4.3136574074074008E-2</c:v>
                </c:pt>
                <c:pt idx="128">
                  <c:v>4.3148148148148081E-2</c:v>
                </c:pt>
                <c:pt idx="129">
                  <c:v>4.3159722222222155E-2</c:v>
                </c:pt>
                <c:pt idx="130">
                  <c:v>4.3171296296296229E-2</c:v>
                </c:pt>
                <c:pt idx="131">
                  <c:v>4.3182870370370302E-2</c:v>
                </c:pt>
                <c:pt idx="132">
                  <c:v>4.3194444444444376E-2</c:v>
                </c:pt>
                <c:pt idx="133">
                  <c:v>4.3206018518518449E-2</c:v>
                </c:pt>
                <c:pt idx="134">
                  <c:v>4.3217592592592523E-2</c:v>
                </c:pt>
                <c:pt idx="135">
                  <c:v>4.3229166666666596E-2</c:v>
                </c:pt>
                <c:pt idx="136">
                  <c:v>4.324074074074067E-2</c:v>
                </c:pt>
                <c:pt idx="137">
                  <c:v>4.3252314814814743E-2</c:v>
                </c:pt>
                <c:pt idx="138">
                  <c:v>4.3263888888888817E-2</c:v>
                </c:pt>
                <c:pt idx="139">
                  <c:v>4.3275462962962891E-2</c:v>
                </c:pt>
                <c:pt idx="140">
                  <c:v>4.3287037037036964E-2</c:v>
                </c:pt>
                <c:pt idx="141">
                  <c:v>4.3298611111111038E-2</c:v>
                </c:pt>
                <c:pt idx="142">
                  <c:v>4.3310185185185111E-2</c:v>
                </c:pt>
                <c:pt idx="143">
                  <c:v>4.3321759259259185E-2</c:v>
                </c:pt>
                <c:pt idx="144">
                  <c:v>4.3333333333333258E-2</c:v>
                </c:pt>
                <c:pt idx="145">
                  <c:v>4.3344907407407332E-2</c:v>
                </c:pt>
                <c:pt idx="146">
                  <c:v>4.3356481481481406E-2</c:v>
                </c:pt>
                <c:pt idx="147">
                  <c:v>4.3368055555555479E-2</c:v>
                </c:pt>
                <c:pt idx="148">
                  <c:v>4.3379629629629553E-2</c:v>
                </c:pt>
                <c:pt idx="149">
                  <c:v>4.3391203703703626E-2</c:v>
                </c:pt>
                <c:pt idx="150">
                  <c:v>4.34027777777777E-2</c:v>
                </c:pt>
                <c:pt idx="151">
                  <c:v>4.3414351851851773E-2</c:v>
                </c:pt>
                <c:pt idx="152">
                  <c:v>4.3425925925925847E-2</c:v>
                </c:pt>
                <c:pt idx="153">
                  <c:v>4.3437499999999921E-2</c:v>
                </c:pt>
                <c:pt idx="154">
                  <c:v>4.3449074074073994E-2</c:v>
                </c:pt>
                <c:pt idx="155">
                  <c:v>4.3460648148148068E-2</c:v>
                </c:pt>
                <c:pt idx="156">
                  <c:v>4.3472222222222141E-2</c:v>
                </c:pt>
                <c:pt idx="157">
                  <c:v>4.3483796296296215E-2</c:v>
                </c:pt>
                <c:pt idx="158">
                  <c:v>4.3495370370370288E-2</c:v>
                </c:pt>
                <c:pt idx="159">
                  <c:v>4.3506944444444362E-2</c:v>
                </c:pt>
                <c:pt idx="160">
                  <c:v>4.3518518518518436E-2</c:v>
                </c:pt>
                <c:pt idx="161">
                  <c:v>4.3530092592592509E-2</c:v>
                </c:pt>
                <c:pt idx="162">
                  <c:v>4.3541666666666583E-2</c:v>
                </c:pt>
                <c:pt idx="163">
                  <c:v>4.3553240740740656E-2</c:v>
                </c:pt>
                <c:pt idx="164">
                  <c:v>4.356481481481473E-2</c:v>
                </c:pt>
                <c:pt idx="165">
                  <c:v>4.3576388888888803E-2</c:v>
                </c:pt>
                <c:pt idx="166">
                  <c:v>4.3587962962962877E-2</c:v>
                </c:pt>
                <c:pt idx="167">
                  <c:v>4.3599537037036951E-2</c:v>
                </c:pt>
                <c:pt idx="168">
                  <c:v>4.3611111111111024E-2</c:v>
                </c:pt>
                <c:pt idx="169">
                  <c:v>4.3622685185185098E-2</c:v>
                </c:pt>
                <c:pt idx="170">
                  <c:v>4.3634259259259171E-2</c:v>
                </c:pt>
                <c:pt idx="171">
                  <c:v>4.3645833333333245E-2</c:v>
                </c:pt>
                <c:pt idx="172">
                  <c:v>4.3657407407407318E-2</c:v>
                </c:pt>
                <c:pt idx="173">
                  <c:v>4.3668981481481392E-2</c:v>
                </c:pt>
                <c:pt idx="174">
                  <c:v>4.3680555555555466E-2</c:v>
                </c:pt>
                <c:pt idx="175">
                  <c:v>4.3692129629629539E-2</c:v>
                </c:pt>
                <c:pt idx="176">
                  <c:v>4.3703703703703613E-2</c:v>
                </c:pt>
                <c:pt idx="177">
                  <c:v>4.3715277777777686E-2</c:v>
                </c:pt>
                <c:pt idx="178">
                  <c:v>4.372685185185176E-2</c:v>
                </c:pt>
                <c:pt idx="179">
                  <c:v>4.3738425925925833E-2</c:v>
                </c:pt>
                <c:pt idx="180">
                  <c:v>4.3749999999999907E-2</c:v>
                </c:pt>
                <c:pt idx="181">
                  <c:v>4.3761574074073981E-2</c:v>
                </c:pt>
                <c:pt idx="182">
                  <c:v>4.3773148148148054E-2</c:v>
                </c:pt>
                <c:pt idx="183">
                  <c:v>4.3784722222222128E-2</c:v>
                </c:pt>
                <c:pt idx="184">
                  <c:v>4.3796296296296201E-2</c:v>
                </c:pt>
                <c:pt idx="185">
                  <c:v>4.3807870370370275E-2</c:v>
                </c:pt>
                <c:pt idx="186">
                  <c:v>4.3819444444444348E-2</c:v>
                </c:pt>
                <c:pt idx="187">
                  <c:v>4.3831018518518422E-2</c:v>
                </c:pt>
                <c:pt idx="188">
                  <c:v>4.3842592592592496E-2</c:v>
                </c:pt>
                <c:pt idx="189">
                  <c:v>4.3854166666666569E-2</c:v>
                </c:pt>
                <c:pt idx="190">
                  <c:v>4.3865740740740643E-2</c:v>
                </c:pt>
                <c:pt idx="191">
                  <c:v>4.3877314814814716E-2</c:v>
                </c:pt>
                <c:pt idx="192">
                  <c:v>4.388888888888879E-2</c:v>
                </c:pt>
                <c:pt idx="193">
                  <c:v>4.3900462962962863E-2</c:v>
                </c:pt>
                <c:pt idx="194">
                  <c:v>4.3912037037036937E-2</c:v>
                </c:pt>
                <c:pt idx="195">
                  <c:v>4.3923611111111011E-2</c:v>
                </c:pt>
                <c:pt idx="196">
                  <c:v>4.3935185185185084E-2</c:v>
                </c:pt>
                <c:pt idx="197">
                  <c:v>4.3946759259259158E-2</c:v>
                </c:pt>
                <c:pt idx="198">
                  <c:v>4.3958333333333231E-2</c:v>
                </c:pt>
                <c:pt idx="199">
                  <c:v>4.3969907407407305E-2</c:v>
                </c:pt>
                <c:pt idx="200">
                  <c:v>4.3981481481481378E-2</c:v>
                </c:pt>
                <c:pt idx="201">
                  <c:v>4.3993055555555452E-2</c:v>
                </c:pt>
                <c:pt idx="202">
                  <c:v>4.4004629629629526E-2</c:v>
                </c:pt>
                <c:pt idx="203">
                  <c:v>4.4016203703703599E-2</c:v>
                </c:pt>
                <c:pt idx="204">
                  <c:v>4.4027777777777673E-2</c:v>
                </c:pt>
                <c:pt idx="205">
                  <c:v>4.4039351851851746E-2</c:v>
                </c:pt>
                <c:pt idx="206">
                  <c:v>4.405092592592582E-2</c:v>
                </c:pt>
                <c:pt idx="207">
                  <c:v>4.4062499999999893E-2</c:v>
                </c:pt>
                <c:pt idx="208">
                  <c:v>4.4074074074073967E-2</c:v>
                </c:pt>
                <c:pt idx="209">
                  <c:v>4.4085648148148041E-2</c:v>
                </c:pt>
                <c:pt idx="210">
                  <c:v>4.4097222222222114E-2</c:v>
                </c:pt>
                <c:pt idx="211">
                  <c:v>4.4108796296296188E-2</c:v>
                </c:pt>
                <c:pt idx="212">
                  <c:v>4.4120370370370261E-2</c:v>
                </c:pt>
                <c:pt idx="213">
                  <c:v>4.4131944444444335E-2</c:v>
                </c:pt>
                <c:pt idx="214">
                  <c:v>4.4143518518518408E-2</c:v>
                </c:pt>
                <c:pt idx="215">
                  <c:v>4.4155092592592482E-2</c:v>
                </c:pt>
                <c:pt idx="216">
                  <c:v>4.4166666666666556E-2</c:v>
                </c:pt>
                <c:pt idx="217">
                  <c:v>4.4178240740740629E-2</c:v>
                </c:pt>
                <c:pt idx="218">
                  <c:v>4.4189814814814703E-2</c:v>
                </c:pt>
                <c:pt idx="219">
                  <c:v>4.4201388888888776E-2</c:v>
                </c:pt>
                <c:pt idx="220">
                  <c:v>4.421296296296285E-2</c:v>
                </c:pt>
                <c:pt idx="221">
                  <c:v>4.4224537037036923E-2</c:v>
                </c:pt>
                <c:pt idx="222">
                  <c:v>4.4236111111110997E-2</c:v>
                </c:pt>
                <c:pt idx="223">
                  <c:v>4.4247685185185071E-2</c:v>
                </c:pt>
                <c:pt idx="224">
                  <c:v>4.4259259259259144E-2</c:v>
                </c:pt>
                <c:pt idx="225">
                  <c:v>4.4270833333333218E-2</c:v>
                </c:pt>
                <c:pt idx="226">
                  <c:v>4.4282407407407291E-2</c:v>
                </c:pt>
                <c:pt idx="227">
                  <c:v>4.4293981481481365E-2</c:v>
                </c:pt>
                <c:pt idx="228">
                  <c:v>4.4305555555555438E-2</c:v>
                </c:pt>
                <c:pt idx="229">
                  <c:v>4.4317129629629512E-2</c:v>
                </c:pt>
                <c:pt idx="230">
                  <c:v>4.4328703703703586E-2</c:v>
                </c:pt>
                <c:pt idx="231">
                  <c:v>4.4340277777777659E-2</c:v>
                </c:pt>
                <c:pt idx="232">
                  <c:v>4.4351851851851733E-2</c:v>
                </c:pt>
                <c:pt idx="233">
                  <c:v>4.4363425925925806E-2</c:v>
                </c:pt>
                <c:pt idx="234">
                  <c:v>4.437499999999988E-2</c:v>
                </c:pt>
                <c:pt idx="235">
                  <c:v>4.4386574074073953E-2</c:v>
                </c:pt>
                <c:pt idx="236">
                  <c:v>4.4398148148148027E-2</c:v>
                </c:pt>
                <c:pt idx="237">
                  <c:v>4.4409722222222101E-2</c:v>
                </c:pt>
                <c:pt idx="238">
                  <c:v>4.4421296296296174E-2</c:v>
                </c:pt>
                <c:pt idx="239">
                  <c:v>4.4432870370370248E-2</c:v>
                </c:pt>
                <c:pt idx="240">
                  <c:v>4.4444444444444321E-2</c:v>
                </c:pt>
                <c:pt idx="241">
                  <c:v>4.4456018518518395E-2</c:v>
                </c:pt>
                <c:pt idx="242">
                  <c:v>4.4467592592592468E-2</c:v>
                </c:pt>
                <c:pt idx="243">
                  <c:v>4.4479166666666542E-2</c:v>
                </c:pt>
                <c:pt idx="244">
                  <c:v>4.4490740740740616E-2</c:v>
                </c:pt>
                <c:pt idx="245">
                  <c:v>4.4502314814814689E-2</c:v>
                </c:pt>
                <c:pt idx="246">
                  <c:v>4.4513888888888763E-2</c:v>
                </c:pt>
                <c:pt idx="247">
                  <c:v>4.4525462962962836E-2</c:v>
                </c:pt>
                <c:pt idx="248">
                  <c:v>4.453703703703691E-2</c:v>
                </c:pt>
                <c:pt idx="249">
                  <c:v>4.4548611111110983E-2</c:v>
                </c:pt>
                <c:pt idx="250">
                  <c:v>4.4560185185185057E-2</c:v>
                </c:pt>
                <c:pt idx="251">
                  <c:v>4.4571759259259131E-2</c:v>
                </c:pt>
                <c:pt idx="252">
                  <c:v>4.4583333333333204E-2</c:v>
                </c:pt>
                <c:pt idx="253">
                  <c:v>4.4594907407407278E-2</c:v>
                </c:pt>
                <c:pt idx="254">
                  <c:v>4.4606481481481351E-2</c:v>
                </c:pt>
                <c:pt idx="255">
                  <c:v>4.4618055555555425E-2</c:v>
                </c:pt>
                <c:pt idx="256">
                  <c:v>4.4629629629629498E-2</c:v>
                </c:pt>
                <c:pt idx="257">
                  <c:v>4.4641203703703572E-2</c:v>
                </c:pt>
                <c:pt idx="258">
                  <c:v>4.4652777777777646E-2</c:v>
                </c:pt>
                <c:pt idx="259">
                  <c:v>4.4664351851851719E-2</c:v>
                </c:pt>
                <c:pt idx="260">
                  <c:v>4.4675925925925793E-2</c:v>
                </c:pt>
                <c:pt idx="261">
                  <c:v>4.4687499999999866E-2</c:v>
                </c:pt>
                <c:pt idx="262">
                  <c:v>4.469907407407394E-2</c:v>
                </c:pt>
                <c:pt idx="263">
                  <c:v>4.4710648148148013E-2</c:v>
                </c:pt>
                <c:pt idx="264">
                  <c:v>4.4722222222222087E-2</c:v>
                </c:pt>
                <c:pt idx="265">
                  <c:v>4.473379629629616E-2</c:v>
                </c:pt>
                <c:pt idx="266">
                  <c:v>4.4745370370370234E-2</c:v>
                </c:pt>
                <c:pt idx="267">
                  <c:v>4.4756944444444308E-2</c:v>
                </c:pt>
                <c:pt idx="268">
                  <c:v>4.4768518518518381E-2</c:v>
                </c:pt>
                <c:pt idx="269">
                  <c:v>4.4780092592592455E-2</c:v>
                </c:pt>
                <c:pt idx="270">
                  <c:v>4.4791666666666528E-2</c:v>
                </c:pt>
                <c:pt idx="271">
                  <c:v>4.4803240740740602E-2</c:v>
                </c:pt>
                <c:pt idx="272">
                  <c:v>4.4814814814814675E-2</c:v>
                </c:pt>
                <c:pt idx="273">
                  <c:v>4.4826388888888749E-2</c:v>
                </c:pt>
                <c:pt idx="274">
                  <c:v>4.4837962962962823E-2</c:v>
                </c:pt>
                <c:pt idx="275">
                  <c:v>4.4849537037036896E-2</c:v>
                </c:pt>
                <c:pt idx="276">
                  <c:v>4.486111111111097E-2</c:v>
                </c:pt>
                <c:pt idx="277">
                  <c:v>4.4872685185185043E-2</c:v>
                </c:pt>
                <c:pt idx="278">
                  <c:v>4.4884259259259117E-2</c:v>
                </c:pt>
                <c:pt idx="279">
                  <c:v>4.489583333333319E-2</c:v>
                </c:pt>
                <c:pt idx="280">
                  <c:v>4.4907407407407264E-2</c:v>
                </c:pt>
                <c:pt idx="281">
                  <c:v>4.4918981481481338E-2</c:v>
                </c:pt>
                <c:pt idx="282">
                  <c:v>4.4930555555555411E-2</c:v>
                </c:pt>
                <c:pt idx="283">
                  <c:v>4.4942129629629485E-2</c:v>
                </c:pt>
                <c:pt idx="284">
                  <c:v>4.4953703703703558E-2</c:v>
                </c:pt>
                <c:pt idx="285">
                  <c:v>4.4965277777777632E-2</c:v>
                </c:pt>
                <c:pt idx="286">
                  <c:v>4.4976851851851705E-2</c:v>
                </c:pt>
                <c:pt idx="287">
                  <c:v>4.4988425925925779E-2</c:v>
                </c:pt>
                <c:pt idx="288">
                  <c:v>4.4999999999999853E-2</c:v>
                </c:pt>
                <c:pt idx="289">
                  <c:v>4.5011574074073926E-2</c:v>
                </c:pt>
                <c:pt idx="290">
                  <c:v>4.5023148148148E-2</c:v>
                </c:pt>
                <c:pt idx="291">
                  <c:v>4.5034722222222073E-2</c:v>
                </c:pt>
                <c:pt idx="292">
                  <c:v>4.5046296296296147E-2</c:v>
                </c:pt>
                <c:pt idx="293">
                  <c:v>4.505787037037022E-2</c:v>
                </c:pt>
                <c:pt idx="294">
                  <c:v>4.5069444444444294E-2</c:v>
                </c:pt>
                <c:pt idx="295">
                  <c:v>4.5081018518518368E-2</c:v>
                </c:pt>
                <c:pt idx="296">
                  <c:v>4.5092592592592441E-2</c:v>
                </c:pt>
                <c:pt idx="297">
                  <c:v>4.5104166666666515E-2</c:v>
                </c:pt>
                <c:pt idx="298">
                  <c:v>4.5115740740740588E-2</c:v>
                </c:pt>
                <c:pt idx="299">
                  <c:v>4.5127314814814662E-2</c:v>
                </c:pt>
              </c:numCache>
            </c:numRef>
          </c:xVal>
          <c:yVal>
            <c:numRef>
              <c:f>'1e Solution'!$C$10:$C$309</c:f>
              <c:numCache>
                <c:formatCode>General</c:formatCode>
                <c:ptCount val="300"/>
                <c:pt idx="0">
                  <c:v>25.178800000000003</c:v>
                </c:pt>
                <c:pt idx="1">
                  <c:v>25.1785</c:v>
                </c:pt>
                <c:pt idx="2">
                  <c:v>25.1783</c:v>
                </c:pt>
                <c:pt idx="3">
                  <c:v>25.178699999999999</c:v>
                </c:pt>
                <c:pt idx="4">
                  <c:v>25.1783</c:v>
                </c:pt>
                <c:pt idx="5">
                  <c:v>25.177900000000001</c:v>
                </c:pt>
                <c:pt idx="6">
                  <c:v>25.177500000000002</c:v>
                </c:pt>
                <c:pt idx="7">
                  <c:v>25.177300000000002</c:v>
                </c:pt>
                <c:pt idx="8">
                  <c:v>25.1768</c:v>
                </c:pt>
                <c:pt idx="9">
                  <c:v>25.176400000000001</c:v>
                </c:pt>
                <c:pt idx="10">
                  <c:v>25.176299999999998</c:v>
                </c:pt>
                <c:pt idx="11">
                  <c:v>25.176299999999998</c:v>
                </c:pt>
                <c:pt idx="12">
                  <c:v>25.175899999999999</c:v>
                </c:pt>
                <c:pt idx="13">
                  <c:v>25.176000000000002</c:v>
                </c:pt>
                <c:pt idx="14">
                  <c:v>25.175800000000002</c:v>
                </c:pt>
                <c:pt idx="15">
                  <c:v>25.175699999999999</c:v>
                </c:pt>
                <c:pt idx="16">
                  <c:v>25.175600000000003</c:v>
                </c:pt>
                <c:pt idx="17">
                  <c:v>25.175199999999997</c:v>
                </c:pt>
                <c:pt idx="18">
                  <c:v>25.175699999999999</c:v>
                </c:pt>
                <c:pt idx="19">
                  <c:v>25.1755</c:v>
                </c:pt>
                <c:pt idx="20">
                  <c:v>25.1753</c:v>
                </c:pt>
                <c:pt idx="21">
                  <c:v>25.1751</c:v>
                </c:pt>
                <c:pt idx="22">
                  <c:v>25.174799999999998</c:v>
                </c:pt>
                <c:pt idx="23">
                  <c:v>25.1751</c:v>
                </c:pt>
                <c:pt idx="24">
                  <c:v>25.175400000000003</c:v>
                </c:pt>
                <c:pt idx="25">
                  <c:v>25.175600000000003</c:v>
                </c:pt>
                <c:pt idx="26">
                  <c:v>25.175400000000003</c:v>
                </c:pt>
                <c:pt idx="27">
                  <c:v>25.175600000000003</c:v>
                </c:pt>
                <c:pt idx="28">
                  <c:v>25.175199999999997</c:v>
                </c:pt>
                <c:pt idx="29">
                  <c:v>25.174900000000001</c:v>
                </c:pt>
                <c:pt idx="30">
                  <c:v>25.175199999999997</c:v>
                </c:pt>
                <c:pt idx="31">
                  <c:v>25.175199999999997</c:v>
                </c:pt>
                <c:pt idx="32">
                  <c:v>25.174999999999997</c:v>
                </c:pt>
                <c:pt idx="33">
                  <c:v>25.174999999999997</c:v>
                </c:pt>
                <c:pt idx="34">
                  <c:v>25.174700000000001</c:v>
                </c:pt>
                <c:pt idx="35">
                  <c:v>25.174999999999997</c:v>
                </c:pt>
                <c:pt idx="36">
                  <c:v>25.174900000000001</c:v>
                </c:pt>
                <c:pt idx="37">
                  <c:v>25.174500000000002</c:v>
                </c:pt>
                <c:pt idx="38">
                  <c:v>25.174399999999999</c:v>
                </c:pt>
                <c:pt idx="39">
                  <c:v>25.174300000000002</c:v>
                </c:pt>
                <c:pt idx="40">
                  <c:v>25.174100000000003</c:v>
                </c:pt>
                <c:pt idx="41">
                  <c:v>25.1736</c:v>
                </c:pt>
                <c:pt idx="42">
                  <c:v>25.1736</c:v>
                </c:pt>
                <c:pt idx="43">
                  <c:v>25.174100000000003</c:v>
                </c:pt>
                <c:pt idx="44">
                  <c:v>25.174199999999999</c:v>
                </c:pt>
                <c:pt idx="45">
                  <c:v>25.173699999999997</c:v>
                </c:pt>
                <c:pt idx="46">
                  <c:v>25.174100000000003</c:v>
                </c:pt>
                <c:pt idx="47">
                  <c:v>25.174500000000002</c:v>
                </c:pt>
                <c:pt idx="48">
                  <c:v>25.174199999999999</c:v>
                </c:pt>
                <c:pt idx="49">
                  <c:v>25.174300000000002</c:v>
                </c:pt>
                <c:pt idx="50">
                  <c:v>25.174500000000002</c:v>
                </c:pt>
                <c:pt idx="51">
                  <c:v>25.174900000000001</c:v>
                </c:pt>
                <c:pt idx="52">
                  <c:v>25.174700000000001</c:v>
                </c:pt>
                <c:pt idx="53">
                  <c:v>25.174599999999998</c:v>
                </c:pt>
                <c:pt idx="54">
                  <c:v>25.174999999999997</c:v>
                </c:pt>
                <c:pt idx="55">
                  <c:v>25.1751</c:v>
                </c:pt>
                <c:pt idx="56">
                  <c:v>25.175600000000003</c:v>
                </c:pt>
                <c:pt idx="57">
                  <c:v>25.175400000000003</c:v>
                </c:pt>
                <c:pt idx="58">
                  <c:v>25.175600000000003</c:v>
                </c:pt>
                <c:pt idx="59">
                  <c:v>25.1755</c:v>
                </c:pt>
                <c:pt idx="60">
                  <c:v>25.1751</c:v>
                </c:pt>
                <c:pt idx="61">
                  <c:v>25.175199999999997</c:v>
                </c:pt>
                <c:pt idx="62">
                  <c:v>25.1753</c:v>
                </c:pt>
                <c:pt idx="63">
                  <c:v>25.175600000000003</c:v>
                </c:pt>
                <c:pt idx="64">
                  <c:v>25.175899999999999</c:v>
                </c:pt>
                <c:pt idx="65">
                  <c:v>25.1755</c:v>
                </c:pt>
                <c:pt idx="66">
                  <c:v>25.176099999999998</c:v>
                </c:pt>
                <c:pt idx="67">
                  <c:v>25.176299999999998</c:v>
                </c:pt>
                <c:pt idx="68">
                  <c:v>25.176400000000001</c:v>
                </c:pt>
                <c:pt idx="69">
                  <c:v>25.176099999999998</c:v>
                </c:pt>
                <c:pt idx="70">
                  <c:v>25.176400000000001</c:v>
                </c:pt>
                <c:pt idx="71">
                  <c:v>25.176499999999997</c:v>
                </c:pt>
                <c:pt idx="72">
                  <c:v>25.177</c:v>
                </c:pt>
                <c:pt idx="73">
                  <c:v>25.176499999999997</c:v>
                </c:pt>
                <c:pt idx="74">
                  <c:v>25.176699999999997</c:v>
                </c:pt>
                <c:pt idx="75">
                  <c:v>25.177</c:v>
                </c:pt>
                <c:pt idx="76">
                  <c:v>25.176099999999998</c:v>
                </c:pt>
                <c:pt idx="77">
                  <c:v>25.176099999999998</c:v>
                </c:pt>
                <c:pt idx="78">
                  <c:v>25.176400000000001</c:v>
                </c:pt>
                <c:pt idx="79">
                  <c:v>25.176600000000001</c:v>
                </c:pt>
                <c:pt idx="80">
                  <c:v>25.176900000000003</c:v>
                </c:pt>
                <c:pt idx="81">
                  <c:v>25.177</c:v>
                </c:pt>
                <c:pt idx="82">
                  <c:v>25.176900000000003</c:v>
                </c:pt>
                <c:pt idx="83">
                  <c:v>25.177100000000003</c:v>
                </c:pt>
                <c:pt idx="84">
                  <c:v>25.177700000000002</c:v>
                </c:pt>
                <c:pt idx="85">
                  <c:v>25.177700000000002</c:v>
                </c:pt>
                <c:pt idx="86">
                  <c:v>25.177799999999998</c:v>
                </c:pt>
                <c:pt idx="87">
                  <c:v>25.1783</c:v>
                </c:pt>
                <c:pt idx="88">
                  <c:v>25.178600000000003</c:v>
                </c:pt>
                <c:pt idx="89">
                  <c:v>25.179000000000002</c:v>
                </c:pt>
                <c:pt idx="90">
                  <c:v>25.179099999999998</c:v>
                </c:pt>
                <c:pt idx="91">
                  <c:v>25.178800000000003</c:v>
                </c:pt>
                <c:pt idx="92">
                  <c:v>25.179499999999997</c:v>
                </c:pt>
                <c:pt idx="93">
                  <c:v>25.1798</c:v>
                </c:pt>
                <c:pt idx="94">
                  <c:v>25.179699999999997</c:v>
                </c:pt>
                <c:pt idx="95">
                  <c:v>25.179600000000001</c:v>
                </c:pt>
                <c:pt idx="96">
                  <c:v>25.180700000000002</c:v>
                </c:pt>
                <c:pt idx="97">
                  <c:v>25.180399999999999</c:v>
                </c:pt>
                <c:pt idx="98">
                  <c:v>25.180900000000001</c:v>
                </c:pt>
                <c:pt idx="99">
                  <c:v>25.180799999999998</c:v>
                </c:pt>
                <c:pt idx="100">
                  <c:v>25.181199999999997</c:v>
                </c:pt>
                <c:pt idx="101">
                  <c:v>25.181800000000003</c:v>
                </c:pt>
                <c:pt idx="102">
                  <c:v>25.181600000000003</c:v>
                </c:pt>
                <c:pt idx="103">
                  <c:v>25.181600000000003</c:v>
                </c:pt>
                <c:pt idx="104">
                  <c:v>25.1815</c:v>
                </c:pt>
                <c:pt idx="105">
                  <c:v>25.182000000000002</c:v>
                </c:pt>
                <c:pt idx="106">
                  <c:v>25.182099999999998</c:v>
                </c:pt>
                <c:pt idx="107">
                  <c:v>25.181600000000003</c:v>
                </c:pt>
                <c:pt idx="108">
                  <c:v>25.181800000000003</c:v>
                </c:pt>
                <c:pt idx="109">
                  <c:v>25.182400000000001</c:v>
                </c:pt>
                <c:pt idx="110">
                  <c:v>25.182699999999997</c:v>
                </c:pt>
                <c:pt idx="111">
                  <c:v>25.182200000000002</c:v>
                </c:pt>
                <c:pt idx="112">
                  <c:v>25.182299999999998</c:v>
                </c:pt>
                <c:pt idx="113">
                  <c:v>25.182600000000001</c:v>
                </c:pt>
                <c:pt idx="114">
                  <c:v>25.182499999999997</c:v>
                </c:pt>
                <c:pt idx="115">
                  <c:v>25.182699999999997</c:v>
                </c:pt>
                <c:pt idx="116">
                  <c:v>25.182899999999997</c:v>
                </c:pt>
                <c:pt idx="117">
                  <c:v>25.182699999999997</c:v>
                </c:pt>
                <c:pt idx="118">
                  <c:v>25.182299999999998</c:v>
                </c:pt>
                <c:pt idx="119">
                  <c:v>25.182600000000001</c:v>
                </c:pt>
                <c:pt idx="120">
                  <c:v>25.182699999999997</c:v>
                </c:pt>
                <c:pt idx="121">
                  <c:v>25.182499999999997</c:v>
                </c:pt>
                <c:pt idx="122">
                  <c:v>25.182299999999998</c:v>
                </c:pt>
                <c:pt idx="123">
                  <c:v>25.182299999999998</c:v>
                </c:pt>
                <c:pt idx="124">
                  <c:v>25.181899999999999</c:v>
                </c:pt>
                <c:pt idx="125">
                  <c:v>25.182000000000002</c:v>
                </c:pt>
                <c:pt idx="126">
                  <c:v>25.181800000000003</c:v>
                </c:pt>
                <c:pt idx="127">
                  <c:v>25.181800000000003</c:v>
                </c:pt>
                <c:pt idx="128">
                  <c:v>25.1815</c:v>
                </c:pt>
                <c:pt idx="129">
                  <c:v>25.182299999999998</c:v>
                </c:pt>
                <c:pt idx="130">
                  <c:v>25.182200000000002</c:v>
                </c:pt>
                <c:pt idx="131">
                  <c:v>25.182000000000002</c:v>
                </c:pt>
                <c:pt idx="132">
                  <c:v>25.182299999999998</c:v>
                </c:pt>
                <c:pt idx="133">
                  <c:v>25.182600000000001</c:v>
                </c:pt>
                <c:pt idx="134">
                  <c:v>25.182400000000001</c:v>
                </c:pt>
                <c:pt idx="135">
                  <c:v>25.182600000000001</c:v>
                </c:pt>
                <c:pt idx="136">
                  <c:v>25.182400000000001</c:v>
                </c:pt>
                <c:pt idx="137">
                  <c:v>25.182299999999998</c:v>
                </c:pt>
                <c:pt idx="138">
                  <c:v>25.182400000000001</c:v>
                </c:pt>
                <c:pt idx="139">
                  <c:v>25.181899999999999</c:v>
                </c:pt>
                <c:pt idx="140">
                  <c:v>25.182200000000002</c:v>
                </c:pt>
                <c:pt idx="141">
                  <c:v>25.182499999999997</c:v>
                </c:pt>
                <c:pt idx="142">
                  <c:v>25.182400000000001</c:v>
                </c:pt>
                <c:pt idx="143">
                  <c:v>25.183</c:v>
                </c:pt>
                <c:pt idx="144">
                  <c:v>25.182499999999997</c:v>
                </c:pt>
                <c:pt idx="145">
                  <c:v>25.182699999999997</c:v>
                </c:pt>
                <c:pt idx="146">
                  <c:v>25.183199999999999</c:v>
                </c:pt>
                <c:pt idx="147">
                  <c:v>25.183199999999999</c:v>
                </c:pt>
                <c:pt idx="148">
                  <c:v>25.183500000000002</c:v>
                </c:pt>
                <c:pt idx="149">
                  <c:v>25.183199999999999</c:v>
                </c:pt>
                <c:pt idx="150">
                  <c:v>25.183199999999999</c:v>
                </c:pt>
                <c:pt idx="151">
                  <c:v>25.183599999999998</c:v>
                </c:pt>
                <c:pt idx="152">
                  <c:v>25.183300000000003</c:v>
                </c:pt>
                <c:pt idx="153">
                  <c:v>25.182699999999997</c:v>
                </c:pt>
                <c:pt idx="154">
                  <c:v>25.183</c:v>
                </c:pt>
                <c:pt idx="155">
                  <c:v>25.182699999999997</c:v>
                </c:pt>
                <c:pt idx="156">
                  <c:v>25.182699999999997</c:v>
                </c:pt>
                <c:pt idx="157">
                  <c:v>25.182899999999997</c:v>
                </c:pt>
                <c:pt idx="158">
                  <c:v>25.182899999999997</c:v>
                </c:pt>
                <c:pt idx="159">
                  <c:v>25.183199999999999</c:v>
                </c:pt>
                <c:pt idx="160">
                  <c:v>25.183100000000003</c:v>
                </c:pt>
                <c:pt idx="161">
                  <c:v>25.183199999999999</c:v>
                </c:pt>
                <c:pt idx="162">
                  <c:v>25.182699999999997</c:v>
                </c:pt>
                <c:pt idx="163">
                  <c:v>25.183199999999999</c:v>
                </c:pt>
                <c:pt idx="164">
                  <c:v>25.182600000000001</c:v>
                </c:pt>
                <c:pt idx="165">
                  <c:v>25.182699999999997</c:v>
                </c:pt>
                <c:pt idx="166">
                  <c:v>25.182699999999997</c:v>
                </c:pt>
                <c:pt idx="167">
                  <c:v>25.182600000000001</c:v>
                </c:pt>
                <c:pt idx="168">
                  <c:v>25.182099999999998</c:v>
                </c:pt>
                <c:pt idx="169">
                  <c:v>25.182200000000002</c:v>
                </c:pt>
                <c:pt idx="170">
                  <c:v>25.182600000000001</c:v>
                </c:pt>
                <c:pt idx="171">
                  <c:v>25.182200000000002</c:v>
                </c:pt>
                <c:pt idx="172">
                  <c:v>25.182400000000001</c:v>
                </c:pt>
                <c:pt idx="173">
                  <c:v>25.182499999999997</c:v>
                </c:pt>
                <c:pt idx="174">
                  <c:v>25.182099999999998</c:v>
                </c:pt>
                <c:pt idx="175">
                  <c:v>25.182299999999998</c:v>
                </c:pt>
                <c:pt idx="176">
                  <c:v>25.182600000000001</c:v>
                </c:pt>
                <c:pt idx="177">
                  <c:v>25.182400000000001</c:v>
                </c:pt>
                <c:pt idx="178">
                  <c:v>25.182400000000001</c:v>
                </c:pt>
                <c:pt idx="179">
                  <c:v>25.182099999999998</c:v>
                </c:pt>
                <c:pt idx="180">
                  <c:v>25.182200000000002</c:v>
                </c:pt>
                <c:pt idx="181">
                  <c:v>25.181899999999999</c:v>
                </c:pt>
                <c:pt idx="182">
                  <c:v>25.182499999999997</c:v>
                </c:pt>
                <c:pt idx="183">
                  <c:v>25.181899999999999</c:v>
                </c:pt>
                <c:pt idx="184">
                  <c:v>25.182099999999998</c:v>
                </c:pt>
                <c:pt idx="185">
                  <c:v>25.182200000000002</c:v>
                </c:pt>
                <c:pt idx="186">
                  <c:v>25.181800000000003</c:v>
                </c:pt>
                <c:pt idx="187">
                  <c:v>25.182400000000001</c:v>
                </c:pt>
                <c:pt idx="188">
                  <c:v>25.181800000000003</c:v>
                </c:pt>
                <c:pt idx="189">
                  <c:v>25.182299999999998</c:v>
                </c:pt>
                <c:pt idx="190">
                  <c:v>25.181899999999999</c:v>
                </c:pt>
                <c:pt idx="191">
                  <c:v>25.181800000000003</c:v>
                </c:pt>
                <c:pt idx="192">
                  <c:v>25.182499999999997</c:v>
                </c:pt>
                <c:pt idx="193">
                  <c:v>25.181899999999999</c:v>
                </c:pt>
                <c:pt idx="194">
                  <c:v>25.181399999999996</c:v>
                </c:pt>
                <c:pt idx="195">
                  <c:v>25.1815</c:v>
                </c:pt>
                <c:pt idx="196">
                  <c:v>25.181100000000001</c:v>
                </c:pt>
                <c:pt idx="197">
                  <c:v>25.181100000000001</c:v>
                </c:pt>
                <c:pt idx="198">
                  <c:v>25.180900000000001</c:v>
                </c:pt>
                <c:pt idx="199">
                  <c:v>25.180700000000002</c:v>
                </c:pt>
                <c:pt idx="200">
                  <c:v>25.180100000000003</c:v>
                </c:pt>
                <c:pt idx="201">
                  <c:v>25.18</c:v>
                </c:pt>
                <c:pt idx="202">
                  <c:v>25.179900000000004</c:v>
                </c:pt>
                <c:pt idx="203">
                  <c:v>25.180100000000003</c:v>
                </c:pt>
                <c:pt idx="204">
                  <c:v>25.180100000000003</c:v>
                </c:pt>
                <c:pt idx="205">
                  <c:v>25.179499999999997</c:v>
                </c:pt>
                <c:pt idx="206">
                  <c:v>25.179699999999997</c:v>
                </c:pt>
                <c:pt idx="207">
                  <c:v>25.179900000000004</c:v>
                </c:pt>
                <c:pt idx="208">
                  <c:v>25.180500000000002</c:v>
                </c:pt>
                <c:pt idx="209">
                  <c:v>25.180100000000003</c:v>
                </c:pt>
                <c:pt idx="210">
                  <c:v>25.180900000000001</c:v>
                </c:pt>
                <c:pt idx="211">
                  <c:v>25.180500000000002</c:v>
                </c:pt>
                <c:pt idx="212">
                  <c:v>25.1813</c:v>
                </c:pt>
                <c:pt idx="213">
                  <c:v>25.181199999999997</c:v>
                </c:pt>
                <c:pt idx="214">
                  <c:v>25.181600000000003</c:v>
                </c:pt>
                <c:pt idx="215">
                  <c:v>25.181899999999999</c:v>
                </c:pt>
                <c:pt idx="216">
                  <c:v>25.1815</c:v>
                </c:pt>
                <c:pt idx="217">
                  <c:v>25.181600000000003</c:v>
                </c:pt>
                <c:pt idx="218">
                  <c:v>25.181800000000003</c:v>
                </c:pt>
                <c:pt idx="219">
                  <c:v>25.181800000000003</c:v>
                </c:pt>
                <c:pt idx="220">
                  <c:v>25.182099999999998</c:v>
                </c:pt>
                <c:pt idx="221">
                  <c:v>25.182099999999998</c:v>
                </c:pt>
                <c:pt idx="222">
                  <c:v>25.182400000000001</c:v>
                </c:pt>
                <c:pt idx="223">
                  <c:v>25.182600000000001</c:v>
                </c:pt>
                <c:pt idx="224">
                  <c:v>25.182299999999998</c:v>
                </c:pt>
                <c:pt idx="225">
                  <c:v>25.1828</c:v>
                </c:pt>
                <c:pt idx="226">
                  <c:v>25.182600000000001</c:v>
                </c:pt>
                <c:pt idx="227">
                  <c:v>25.182600000000001</c:v>
                </c:pt>
                <c:pt idx="228">
                  <c:v>25.182899999999997</c:v>
                </c:pt>
                <c:pt idx="229">
                  <c:v>25.183</c:v>
                </c:pt>
                <c:pt idx="230">
                  <c:v>25.183799999999998</c:v>
                </c:pt>
                <c:pt idx="231">
                  <c:v>25.1843</c:v>
                </c:pt>
                <c:pt idx="232">
                  <c:v>25.185699999999997</c:v>
                </c:pt>
                <c:pt idx="233">
                  <c:v>25.186399999999999</c:v>
                </c:pt>
                <c:pt idx="234">
                  <c:v>25.187800000000003</c:v>
                </c:pt>
                <c:pt idx="235">
                  <c:v>25.188299999999998</c:v>
                </c:pt>
                <c:pt idx="236">
                  <c:v>25.1892</c:v>
                </c:pt>
                <c:pt idx="237">
                  <c:v>25.189700000000002</c:v>
                </c:pt>
                <c:pt idx="238">
                  <c:v>25.1905</c:v>
                </c:pt>
                <c:pt idx="239">
                  <c:v>25.191200000000002</c:v>
                </c:pt>
                <c:pt idx="240">
                  <c:v>25.191400000000002</c:v>
                </c:pt>
                <c:pt idx="241">
                  <c:v>25.192100000000003</c:v>
                </c:pt>
                <c:pt idx="242">
                  <c:v>25.191899999999997</c:v>
                </c:pt>
                <c:pt idx="243">
                  <c:v>25.191400000000002</c:v>
                </c:pt>
                <c:pt idx="244">
                  <c:v>25.191699999999997</c:v>
                </c:pt>
                <c:pt idx="245">
                  <c:v>25.191000000000003</c:v>
                </c:pt>
                <c:pt idx="246">
                  <c:v>25.190800000000003</c:v>
                </c:pt>
                <c:pt idx="247">
                  <c:v>25.190600000000003</c:v>
                </c:pt>
                <c:pt idx="248">
                  <c:v>25.190100000000001</c:v>
                </c:pt>
                <c:pt idx="249">
                  <c:v>25.189700000000002</c:v>
                </c:pt>
                <c:pt idx="250">
                  <c:v>25.189500000000002</c:v>
                </c:pt>
                <c:pt idx="251">
                  <c:v>25.1892</c:v>
                </c:pt>
                <c:pt idx="252">
                  <c:v>25.188400000000001</c:v>
                </c:pt>
                <c:pt idx="253">
                  <c:v>25.188200000000002</c:v>
                </c:pt>
                <c:pt idx="254">
                  <c:v>25.187600000000003</c:v>
                </c:pt>
                <c:pt idx="255">
                  <c:v>25.187399999999997</c:v>
                </c:pt>
                <c:pt idx="256">
                  <c:v>25.187199999999997</c:v>
                </c:pt>
                <c:pt idx="257">
                  <c:v>25.186599999999999</c:v>
                </c:pt>
                <c:pt idx="258">
                  <c:v>25.186100000000003</c:v>
                </c:pt>
                <c:pt idx="259">
                  <c:v>25.185699999999997</c:v>
                </c:pt>
                <c:pt idx="260">
                  <c:v>25.185200000000002</c:v>
                </c:pt>
                <c:pt idx="261">
                  <c:v>25.184899999999999</c:v>
                </c:pt>
                <c:pt idx="262">
                  <c:v>25.183999999999997</c:v>
                </c:pt>
                <c:pt idx="263">
                  <c:v>25.183</c:v>
                </c:pt>
                <c:pt idx="264">
                  <c:v>25.182899999999997</c:v>
                </c:pt>
                <c:pt idx="265">
                  <c:v>25.182499999999997</c:v>
                </c:pt>
                <c:pt idx="266">
                  <c:v>25.1828</c:v>
                </c:pt>
                <c:pt idx="267">
                  <c:v>25.182600000000001</c:v>
                </c:pt>
                <c:pt idx="268">
                  <c:v>25.182699999999997</c:v>
                </c:pt>
                <c:pt idx="269">
                  <c:v>25.183199999999999</c:v>
                </c:pt>
                <c:pt idx="270">
                  <c:v>25.182899999999997</c:v>
                </c:pt>
                <c:pt idx="271">
                  <c:v>25.1828</c:v>
                </c:pt>
                <c:pt idx="272">
                  <c:v>25.1828</c:v>
                </c:pt>
                <c:pt idx="273">
                  <c:v>25.182299999999998</c:v>
                </c:pt>
                <c:pt idx="274">
                  <c:v>25.181899999999999</c:v>
                </c:pt>
                <c:pt idx="275">
                  <c:v>25.1813</c:v>
                </c:pt>
                <c:pt idx="276">
                  <c:v>25.181199999999997</c:v>
                </c:pt>
                <c:pt idx="277">
                  <c:v>25.180599999999998</c:v>
                </c:pt>
                <c:pt idx="278">
                  <c:v>25.179499999999997</c:v>
                </c:pt>
                <c:pt idx="279">
                  <c:v>25.179200000000002</c:v>
                </c:pt>
                <c:pt idx="280">
                  <c:v>25.1783</c:v>
                </c:pt>
                <c:pt idx="281">
                  <c:v>25.177599999999998</c:v>
                </c:pt>
                <c:pt idx="282">
                  <c:v>25.177700000000002</c:v>
                </c:pt>
                <c:pt idx="283">
                  <c:v>25.177100000000003</c:v>
                </c:pt>
                <c:pt idx="284">
                  <c:v>25.176600000000001</c:v>
                </c:pt>
                <c:pt idx="285">
                  <c:v>25.176200000000001</c:v>
                </c:pt>
                <c:pt idx="286">
                  <c:v>25.176200000000001</c:v>
                </c:pt>
                <c:pt idx="287">
                  <c:v>25.176299999999998</c:v>
                </c:pt>
                <c:pt idx="288">
                  <c:v>25.176600000000001</c:v>
                </c:pt>
                <c:pt idx="289">
                  <c:v>25.175899999999999</c:v>
                </c:pt>
                <c:pt idx="290">
                  <c:v>25.176200000000001</c:v>
                </c:pt>
                <c:pt idx="291">
                  <c:v>25.176200000000001</c:v>
                </c:pt>
                <c:pt idx="292">
                  <c:v>25.176499999999997</c:v>
                </c:pt>
                <c:pt idx="293">
                  <c:v>25.176600000000001</c:v>
                </c:pt>
                <c:pt idx="294">
                  <c:v>25.176600000000001</c:v>
                </c:pt>
                <c:pt idx="295">
                  <c:v>25.177100000000003</c:v>
                </c:pt>
                <c:pt idx="296">
                  <c:v>25.177300000000002</c:v>
                </c:pt>
                <c:pt idx="297">
                  <c:v>25.177599999999998</c:v>
                </c:pt>
                <c:pt idx="298">
                  <c:v>25.177500000000002</c:v>
                </c:pt>
                <c:pt idx="299">
                  <c:v>25.177199999999999</c:v>
                </c:pt>
              </c:numCache>
            </c:numRef>
          </c:yVal>
          <c:smooth val="0"/>
          <c:extLst>
            <c:ext xmlns:c16="http://schemas.microsoft.com/office/drawing/2014/chart" uri="{C3380CC4-5D6E-409C-BE32-E72D297353CC}">
              <c16:uniqueId val="{00000000-9AE2-432D-823B-A7F83D20856F}"/>
            </c:ext>
          </c:extLst>
        </c:ser>
        <c:ser>
          <c:idx val="1"/>
          <c:order val="1"/>
          <c:spPr>
            <a:ln w="28575">
              <a:noFill/>
            </a:ln>
          </c:spPr>
          <c:xVal>
            <c:numRef>
              <c:f>'1e Solution'!$B$10:$B$309</c:f>
              <c:numCache>
                <c:formatCode>h:mm:ss;@</c:formatCode>
                <c:ptCount val="300"/>
                <c:pt idx="0">
                  <c:v>4.1666666666666664E-2</c:v>
                </c:pt>
                <c:pt idx="1">
                  <c:v>4.1678240740740738E-2</c:v>
                </c:pt>
                <c:pt idx="2">
                  <c:v>4.1689814814814811E-2</c:v>
                </c:pt>
                <c:pt idx="3">
                  <c:v>4.1701388888888885E-2</c:v>
                </c:pt>
                <c:pt idx="4">
                  <c:v>4.1712962962962959E-2</c:v>
                </c:pt>
                <c:pt idx="5">
                  <c:v>4.1724537037037032E-2</c:v>
                </c:pt>
                <c:pt idx="6">
                  <c:v>4.1736111111111106E-2</c:v>
                </c:pt>
                <c:pt idx="7">
                  <c:v>4.1747685185185179E-2</c:v>
                </c:pt>
                <c:pt idx="8">
                  <c:v>4.1759259259259253E-2</c:v>
                </c:pt>
                <c:pt idx="9">
                  <c:v>4.1770833333333326E-2</c:v>
                </c:pt>
                <c:pt idx="10">
                  <c:v>4.17824074074074E-2</c:v>
                </c:pt>
                <c:pt idx="11">
                  <c:v>4.1793981481481474E-2</c:v>
                </c:pt>
                <c:pt idx="12">
                  <c:v>4.1805555555555547E-2</c:v>
                </c:pt>
                <c:pt idx="13">
                  <c:v>4.1817129629629621E-2</c:v>
                </c:pt>
                <c:pt idx="14">
                  <c:v>4.1828703703703694E-2</c:v>
                </c:pt>
                <c:pt idx="15">
                  <c:v>4.1840277777777768E-2</c:v>
                </c:pt>
                <c:pt idx="16">
                  <c:v>4.1851851851851841E-2</c:v>
                </c:pt>
                <c:pt idx="17">
                  <c:v>4.1863425925925915E-2</c:v>
                </c:pt>
                <c:pt idx="18">
                  <c:v>4.1874999999999989E-2</c:v>
                </c:pt>
                <c:pt idx="19">
                  <c:v>4.1886574074074062E-2</c:v>
                </c:pt>
                <c:pt idx="20">
                  <c:v>4.1898148148148136E-2</c:v>
                </c:pt>
                <c:pt idx="21">
                  <c:v>4.1909722222222209E-2</c:v>
                </c:pt>
                <c:pt idx="22">
                  <c:v>4.1921296296296283E-2</c:v>
                </c:pt>
                <c:pt idx="23">
                  <c:v>4.1932870370370356E-2</c:v>
                </c:pt>
                <c:pt idx="24">
                  <c:v>4.194444444444443E-2</c:v>
                </c:pt>
                <c:pt idx="25">
                  <c:v>4.1956018518518504E-2</c:v>
                </c:pt>
                <c:pt idx="26">
                  <c:v>4.1967592592592577E-2</c:v>
                </c:pt>
                <c:pt idx="27">
                  <c:v>4.1979166666666651E-2</c:v>
                </c:pt>
                <c:pt idx="28">
                  <c:v>4.1990740740740724E-2</c:v>
                </c:pt>
                <c:pt idx="29">
                  <c:v>4.2002314814814798E-2</c:v>
                </c:pt>
                <c:pt idx="30">
                  <c:v>4.2013888888888871E-2</c:v>
                </c:pt>
                <c:pt idx="31">
                  <c:v>4.2025462962962945E-2</c:v>
                </c:pt>
                <c:pt idx="32">
                  <c:v>4.2037037037037019E-2</c:v>
                </c:pt>
                <c:pt idx="33">
                  <c:v>4.2048611111111092E-2</c:v>
                </c:pt>
                <c:pt idx="34">
                  <c:v>4.2060185185185166E-2</c:v>
                </c:pt>
                <c:pt idx="35">
                  <c:v>4.2071759259259239E-2</c:v>
                </c:pt>
                <c:pt idx="36">
                  <c:v>4.2083333333333313E-2</c:v>
                </c:pt>
                <c:pt idx="37">
                  <c:v>4.2094907407407386E-2</c:v>
                </c:pt>
                <c:pt idx="38">
                  <c:v>4.210648148148146E-2</c:v>
                </c:pt>
                <c:pt idx="39">
                  <c:v>4.2118055555555534E-2</c:v>
                </c:pt>
                <c:pt idx="40">
                  <c:v>4.2129629629629607E-2</c:v>
                </c:pt>
                <c:pt idx="41">
                  <c:v>4.2141203703703681E-2</c:v>
                </c:pt>
                <c:pt idx="42">
                  <c:v>4.2152777777777754E-2</c:v>
                </c:pt>
                <c:pt idx="43">
                  <c:v>4.2164351851851828E-2</c:v>
                </c:pt>
                <c:pt idx="44">
                  <c:v>4.2175925925925901E-2</c:v>
                </c:pt>
                <c:pt idx="45">
                  <c:v>4.2187499999999975E-2</c:v>
                </c:pt>
                <c:pt idx="46">
                  <c:v>4.2199074074074049E-2</c:v>
                </c:pt>
                <c:pt idx="47">
                  <c:v>4.2210648148148122E-2</c:v>
                </c:pt>
                <c:pt idx="48">
                  <c:v>4.2222222222222196E-2</c:v>
                </c:pt>
                <c:pt idx="49">
                  <c:v>4.2233796296296269E-2</c:v>
                </c:pt>
                <c:pt idx="50">
                  <c:v>4.2245370370370343E-2</c:v>
                </c:pt>
                <c:pt idx="51">
                  <c:v>4.2256944444444416E-2</c:v>
                </c:pt>
                <c:pt idx="52">
                  <c:v>4.226851851851849E-2</c:v>
                </c:pt>
                <c:pt idx="53">
                  <c:v>4.2280092592592564E-2</c:v>
                </c:pt>
                <c:pt idx="54">
                  <c:v>4.2291666666666637E-2</c:v>
                </c:pt>
                <c:pt idx="55">
                  <c:v>4.2303240740740711E-2</c:v>
                </c:pt>
                <c:pt idx="56">
                  <c:v>4.2314814814814784E-2</c:v>
                </c:pt>
                <c:pt idx="57">
                  <c:v>4.2326388888888858E-2</c:v>
                </c:pt>
                <c:pt idx="58">
                  <c:v>4.2337962962962931E-2</c:v>
                </c:pt>
                <c:pt idx="59">
                  <c:v>4.2349537037037005E-2</c:v>
                </c:pt>
                <c:pt idx="60">
                  <c:v>4.2361111111111079E-2</c:v>
                </c:pt>
                <c:pt idx="61">
                  <c:v>4.2372685185185152E-2</c:v>
                </c:pt>
                <c:pt idx="62">
                  <c:v>4.2384259259259226E-2</c:v>
                </c:pt>
                <c:pt idx="63">
                  <c:v>4.2395833333333299E-2</c:v>
                </c:pt>
                <c:pt idx="64">
                  <c:v>4.2407407407407373E-2</c:v>
                </c:pt>
                <c:pt idx="65">
                  <c:v>4.2418981481481446E-2</c:v>
                </c:pt>
                <c:pt idx="66">
                  <c:v>4.243055555555552E-2</c:v>
                </c:pt>
                <c:pt idx="67">
                  <c:v>4.2442129629629594E-2</c:v>
                </c:pt>
                <c:pt idx="68">
                  <c:v>4.2453703703703667E-2</c:v>
                </c:pt>
                <c:pt idx="69">
                  <c:v>4.2465277777777741E-2</c:v>
                </c:pt>
                <c:pt idx="70">
                  <c:v>4.2476851851851814E-2</c:v>
                </c:pt>
                <c:pt idx="71">
                  <c:v>4.2488425925925888E-2</c:v>
                </c:pt>
                <c:pt idx="72">
                  <c:v>4.2499999999999961E-2</c:v>
                </c:pt>
                <c:pt idx="73">
                  <c:v>4.2511574074074035E-2</c:v>
                </c:pt>
                <c:pt idx="74">
                  <c:v>4.2523148148148109E-2</c:v>
                </c:pt>
                <c:pt idx="75">
                  <c:v>4.2534722222222182E-2</c:v>
                </c:pt>
                <c:pt idx="76">
                  <c:v>4.2546296296296256E-2</c:v>
                </c:pt>
                <c:pt idx="77">
                  <c:v>4.2557870370370329E-2</c:v>
                </c:pt>
                <c:pt idx="78">
                  <c:v>4.2569444444444403E-2</c:v>
                </c:pt>
                <c:pt idx="79">
                  <c:v>4.2581018518518476E-2</c:v>
                </c:pt>
                <c:pt idx="80">
                  <c:v>4.259259259259255E-2</c:v>
                </c:pt>
                <c:pt idx="81">
                  <c:v>4.2604166666666624E-2</c:v>
                </c:pt>
                <c:pt idx="82">
                  <c:v>4.2615740740740697E-2</c:v>
                </c:pt>
                <c:pt idx="83">
                  <c:v>4.2627314814814771E-2</c:v>
                </c:pt>
                <c:pt idx="84">
                  <c:v>4.2638888888888844E-2</c:v>
                </c:pt>
                <c:pt idx="85">
                  <c:v>4.2650462962962918E-2</c:v>
                </c:pt>
                <c:pt idx="86">
                  <c:v>4.2662037037036991E-2</c:v>
                </c:pt>
                <c:pt idx="87">
                  <c:v>4.2673611111111065E-2</c:v>
                </c:pt>
                <c:pt idx="88">
                  <c:v>4.2685185185185139E-2</c:v>
                </c:pt>
                <c:pt idx="89">
                  <c:v>4.2696759259259212E-2</c:v>
                </c:pt>
                <c:pt idx="90">
                  <c:v>4.2708333333333286E-2</c:v>
                </c:pt>
                <c:pt idx="91">
                  <c:v>4.2719907407407359E-2</c:v>
                </c:pt>
                <c:pt idx="92">
                  <c:v>4.2731481481481433E-2</c:v>
                </c:pt>
                <c:pt idx="93">
                  <c:v>4.2743055555555506E-2</c:v>
                </c:pt>
                <c:pt idx="94">
                  <c:v>4.275462962962958E-2</c:v>
                </c:pt>
                <c:pt idx="95">
                  <c:v>4.2766203703703654E-2</c:v>
                </c:pt>
                <c:pt idx="96">
                  <c:v>4.2777777777777727E-2</c:v>
                </c:pt>
                <c:pt idx="97">
                  <c:v>4.2789351851851801E-2</c:v>
                </c:pt>
                <c:pt idx="98">
                  <c:v>4.2800925925925874E-2</c:v>
                </c:pt>
                <c:pt idx="99">
                  <c:v>4.2812499999999948E-2</c:v>
                </c:pt>
                <c:pt idx="100">
                  <c:v>4.2824074074074021E-2</c:v>
                </c:pt>
                <c:pt idx="101">
                  <c:v>4.2835648148148095E-2</c:v>
                </c:pt>
                <c:pt idx="102">
                  <c:v>4.2847222222222169E-2</c:v>
                </c:pt>
                <c:pt idx="103">
                  <c:v>4.2858796296296242E-2</c:v>
                </c:pt>
                <c:pt idx="104">
                  <c:v>4.2870370370370316E-2</c:v>
                </c:pt>
                <c:pt idx="105">
                  <c:v>4.2881944444444389E-2</c:v>
                </c:pt>
                <c:pt idx="106">
                  <c:v>4.2893518518518463E-2</c:v>
                </c:pt>
                <c:pt idx="107">
                  <c:v>4.2905092592592536E-2</c:v>
                </c:pt>
                <c:pt idx="108">
                  <c:v>4.291666666666661E-2</c:v>
                </c:pt>
                <c:pt idx="109">
                  <c:v>4.2928240740740684E-2</c:v>
                </c:pt>
                <c:pt idx="110">
                  <c:v>4.2939814814814757E-2</c:v>
                </c:pt>
                <c:pt idx="111">
                  <c:v>4.2951388888888831E-2</c:v>
                </c:pt>
                <c:pt idx="112">
                  <c:v>4.2962962962962904E-2</c:v>
                </c:pt>
                <c:pt idx="113">
                  <c:v>4.2974537037036978E-2</c:v>
                </c:pt>
                <c:pt idx="114">
                  <c:v>4.2986111111111051E-2</c:v>
                </c:pt>
                <c:pt idx="115">
                  <c:v>4.2997685185185125E-2</c:v>
                </c:pt>
                <c:pt idx="116">
                  <c:v>4.3009259259259199E-2</c:v>
                </c:pt>
                <c:pt idx="117">
                  <c:v>4.3020833333333272E-2</c:v>
                </c:pt>
                <c:pt idx="118">
                  <c:v>4.3032407407407346E-2</c:v>
                </c:pt>
                <c:pt idx="119">
                  <c:v>4.3043981481481419E-2</c:v>
                </c:pt>
                <c:pt idx="120">
                  <c:v>4.3055555555555493E-2</c:v>
                </c:pt>
                <c:pt idx="121">
                  <c:v>4.3067129629629566E-2</c:v>
                </c:pt>
                <c:pt idx="122">
                  <c:v>4.307870370370364E-2</c:v>
                </c:pt>
                <c:pt idx="123">
                  <c:v>4.3090277777777714E-2</c:v>
                </c:pt>
                <c:pt idx="124">
                  <c:v>4.3101851851851787E-2</c:v>
                </c:pt>
                <c:pt idx="125">
                  <c:v>4.3113425925925861E-2</c:v>
                </c:pt>
                <c:pt idx="126">
                  <c:v>4.3124999999999934E-2</c:v>
                </c:pt>
                <c:pt idx="127">
                  <c:v>4.3136574074074008E-2</c:v>
                </c:pt>
                <c:pt idx="128">
                  <c:v>4.3148148148148081E-2</c:v>
                </c:pt>
                <c:pt idx="129">
                  <c:v>4.3159722222222155E-2</c:v>
                </c:pt>
                <c:pt idx="130">
                  <c:v>4.3171296296296229E-2</c:v>
                </c:pt>
                <c:pt idx="131">
                  <c:v>4.3182870370370302E-2</c:v>
                </c:pt>
                <c:pt idx="132">
                  <c:v>4.3194444444444376E-2</c:v>
                </c:pt>
                <c:pt idx="133">
                  <c:v>4.3206018518518449E-2</c:v>
                </c:pt>
                <c:pt idx="134">
                  <c:v>4.3217592592592523E-2</c:v>
                </c:pt>
                <c:pt idx="135">
                  <c:v>4.3229166666666596E-2</c:v>
                </c:pt>
                <c:pt idx="136">
                  <c:v>4.324074074074067E-2</c:v>
                </c:pt>
                <c:pt idx="137">
                  <c:v>4.3252314814814743E-2</c:v>
                </c:pt>
                <c:pt idx="138">
                  <c:v>4.3263888888888817E-2</c:v>
                </c:pt>
                <c:pt idx="139">
                  <c:v>4.3275462962962891E-2</c:v>
                </c:pt>
                <c:pt idx="140">
                  <c:v>4.3287037037036964E-2</c:v>
                </c:pt>
                <c:pt idx="141">
                  <c:v>4.3298611111111038E-2</c:v>
                </c:pt>
                <c:pt idx="142">
                  <c:v>4.3310185185185111E-2</c:v>
                </c:pt>
                <c:pt idx="143">
                  <c:v>4.3321759259259185E-2</c:v>
                </c:pt>
                <c:pt idx="144">
                  <c:v>4.3333333333333258E-2</c:v>
                </c:pt>
                <c:pt idx="145">
                  <c:v>4.3344907407407332E-2</c:v>
                </c:pt>
                <c:pt idx="146">
                  <c:v>4.3356481481481406E-2</c:v>
                </c:pt>
                <c:pt idx="147">
                  <c:v>4.3368055555555479E-2</c:v>
                </c:pt>
                <c:pt idx="148">
                  <c:v>4.3379629629629553E-2</c:v>
                </c:pt>
                <c:pt idx="149">
                  <c:v>4.3391203703703626E-2</c:v>
                </c:pt>
                <c:pt idx="150">
                  <c:v>4.34027777777777E-2</c:v>
                </c:pt>
                <c:pt idx="151">
                  <c:v>4.3414351851851773E-2</c:v>
                </c:pt>
                <c:pt idx="152">
                  <c:v>4.3425925925925847E-2</c:v>
                </c:pt>
                <c:pt idx="153">
                  <c:v>4.3437499999999921E-2</c:v>
                </c:pt>
                <c:pt idx="154">
                  <c:v>4.3449074074073994E-2</c:v>
                </c:pt>
                <c:pt idx="155">
                  <c:v>4.3460648148148068E-2</c:v>
                </c:pt>
                <c:pt idx="156">
                  <c:v>4.3472222222222141E-2</c:v>
                </c:pt>
                <c:pt idx="157">
                  <c:v>4.3483796296296215E-2</c:v>
                </c:pt>
                <c:pt idx="158">
                  <c:v>4.3495370370370288E-2</c:v>
                </c:pt>
                <c:pt idx="159">
                  <c:v>4.3506944444444362E-2</c:v>
                </c:pt>
                <c:pt idx="160">
                  <c:v>4.3518518518518436E-2</c:v>
                </c:pt>
                <c:pt idx="161">
                  <c:v>4.3530092592592509E-2</c:v>
                </c:pt>
                <c:pt idx="162">
                  <c:v>4.3541666666666583E-2</c:v>
                </c:pt>
                <c:pt idx="163">
                  <c:v>4.3553240740740656E-2</c:v>
                </c:pt>
                <c:pt idx="164">
                  <c:v>4.356481481481473E-2</c:v>
                </c:pt>
                <c:pt idx="165">
                  <c:v>4.3576388888888803E-2</c:v>
                </c:pt>
                <c:pt idx="166">
                  <c:v>4.3587962962962877E-2</c:v>
                </c:pt>
                <c:pt idx="167">
                  <c:v>4.3599537037036951E-2</c:v>
                </c:pt>
                <c:pt idx="168">
                  <c:v>4.3611111111111024E-2</c:v>
                </c:pt>
                <c:pt idx="169">
                  <c:v>4.3622685185185098E-2</c:v>
                </c:pt>
                <c:pt idx="170">
                  <c:v>4.3634259259259171E-2</c:v>
                </c:pt>
                <c:pt idx="171">
                  <c:v>4.3645833333333245E-2</c:v>
                </c:pt>
                <c:pt idx="172">
                  <c:v>4.3657407407407318E-2</c:v>
                </c:pt>
                <c:pt idx="173">
                  <c:v>4.3668981481481392E-2</c:v>
                </c:pt>
                <c:pt idx="174">
                  <c:v>4.3680555555555466E-2</c:v>
                </c:pt>
                <c:pt idx="175">
                  <c:v>4.3692129629629539E-2</c:v>
                </c:pt>
                <c:pt idx="176">
                  <c:v>4.3703703703703613E-2</c:v>
                </c:pt>
                <c:pt idx="177">
                  <c:v>4.3715277777777686E-2</c:v>
                </c:pt>
                <c:pt idx="178">
                  <c:v>4.372685185185176E-2</c:v>
                </c:pt>
                <c:pt idx="179">
                  <c:v>4.3738425925925833E-2</c:v>
                </c:pt>
                <c:pt idx="180">
                  <c:v>4.3749999999999907E-2</c:v>
                </c:pt>
                <c:pt idx="181">
                  <c:v>4.3761574074073981E-2</c:v>
                </c:pt>
                <c:pt idx="182">
                  <c:v>4.3773148148148054E-2</c:v>
                </c:pt>
                <c:pt idx="183">
                  <c:v>4.3784722222222128E-2</c:v>
                </c:pt>
                <c:pt idx="184">
                  <c:v>4.3796296296296201E-2</c:v>
                </c:pt>
                <c:pt idx="185">
                  <c:v>4.3807870370370275E-2</c:v>
                </c:pt>
                <c:pt idx="186">
                  <c:v>4.3819444444444348E-2</c:v>
                </c:pt>
                <c:pt idx="187">
                  <c:v>4.3831018518518422E-2</c:v>
                </c:pt>
                <c:pt idx="188">
                  <c:v>4.3842592592592496E-2</c:v>
                </c:pt>
                <c:pt idx="189">
                  <c:v>4.3854166666666569E-2</c:v>
                </c:pt>
                <c:pt idx="190">
                  <c:v>4.3865740740740643E-2</c:v>
                </c:pt>
                <c:pt idx="191">
                  <c:v>4.3877314814814716E-2</c:v>
                </c:pt>
                <c:pt idx="192">
                  <c:v>4.388888888888879E-2</c:v>
                </c:pt>
                <c:pt idx="193">
                  <c:v>4.3900462962962863E-2</c:v>
                </c:pt>
                <c:pt idx="194">
                  <c:v>4.3912037037036937E-2</c:v>
                </c:pt>
                <c:pt idx="195">
                  <c:v>4.3923611111111011E-2</c:v>
                </c:pt>
                <c:pt idx="196">
                  <c:v>4.3935185185185084E-2</c:v>
                </c:pt>
                <c:pt idx="197">
                  <c:v>4.3946759259259158E-2</c:v>
                </c:pt>
                <c:pt idx="198">
                  <c:v>4.3958333333333231E-2</c:v>
                </c:pt>
                <c:pt idx="199">
                  <c:v>4.3969907407407305E-2</c:v>
                </c:pt>
                <c:pt idx="200">
                  <c:v>4.3981481481481378E-2</c:v>
                </c:pt>
                <c:pt idx="201">
                  <c:v>4.3993055555555452E-2</c:v>
                </c:pt>
                <c:pt idx="202">
                  <c:v>4.4004629629629526E-2</c:v>
                </c:pt>
                <c:pt idx="203">
                  <c:v>4.4016203703703599E-2</c:v>
                </c:pt>
                <c:pt idx="204">
                  <c:v>4.4027777777777673E-2</c:v>
                </c:pt>
                <c:pt idx="205">
                  <c:v>4.4039351851851746E-2</c:v>
                </c:pt>
                <c:pt idx="206">
                  <c:v>4.405092592592582E-2</c:v>
                </c:pt>
                <c:pt idx="207">
                  <c:v>4.4062499999999893E-2</c:v>
                </c:pt>
                <c:pt idx="208">
                  <c:v>4.4074074074073967E-2</c:v>
                </c:pt>
                <c:pt idx="209">
                  <c:v>4.4085648148148041E-2</c:v>
                </c:pt>
                <c:pt idx="210">
                  <c:v>4.4097222222222114E-2</c:v>
                </c:pt>
                <c:pt idx="211">
                  <c:v>4.4108796296296188E-2</c:v>
                </c:pt>
                <c:pt idx="212">
                  <c:v>4.4120370370370261E-2</c:v>
                </c:pt>
                <c:pt idx="213">
                  <c:v>4.4131944444444335E-2</c:v>
                </c:pt>
                <c:pt idx="214">
                  <c:v>4.4143518518518408E-2</c:v>
                </c:pt>
                <c:pt idx="215">
                  <c:v>4.4155092592592482E-2</c:v>
                </c:pt>
                <c:pt idx="216">
                  <c:v>4.4166666666666556E-2</c:v>
                </c:pt>
                <c:pt idx="217">
                  <c:v>4.4178240740740629E-2</c:v>
                </c:pt>
                <c:pt idx="218">
                  <c:v>4.4189814814814703E-2</c:v>
                </c:pt>
                <c:pt idx="219">
                  <c:v>4.4201388888888776E-2</c:v>
                </c:pt>
                <c:pt idx="220">
                  <c:v>4.421296296296285E-2</c:v>
                </c:pt>
                <c:pt idx="221">
                  <c:v>4.4224537037036923E-2</c:v>
                </c:pt>
                <c:pt idx="222">
                  <c:v>4.4236111111110997E-2</c:v>
                </c:pt>
                <c:pt idx="223">
                  <c:v>4.4247685185185071E-2</c:v>
                </c:pt>
                <c:pt idx="224">
                  <c:v>4.4259259259259144E-2</c:v>
                </c:pt>
                <c:pt idx="225">
                  <c:v>4.4270833333333218E-2</c:v>
                </c:pt>
                <c:pt idx="226">
                  <c:v>4.4282407407407291E-2</c:v>
                </c:pt>
                <c:pt idx="227">
                  <c:v>4.4293981481481365E-2</c:v>
                </c:pt>
                <c:pt idx="228">
                  <c:v>4.4305555555555438E-2</c:v>
                </c:pt>
                <c:pt idx="229">
                  <c:v>4.4317129629629512E-2</c:v>
                </c:pt>
                <c:pt idx="230">
                  <c:v>4.4328703703703586E-2</c:v>
                </c:pt>
                <c:pt idx="231">
                  <c:v>4.4340277777777659E-2</c:v>
                </c:pt>
                <c:pt idx="232">
                  <c:v>4.4351851851851733E-2</c:v>
                </c:pt>
                <c:pt idx="233">
                  <c:v>4.4363425925925806E-2</c:v>
                </c:pt>
                <c:pt idx="234">
                  <c:v>4.437499999999988E-2</c:v>
                </c:pt>
                <c:pt idx="235">
                  <c:v>4.4386574074073953E-2</c:v>
                </c:pt>
                <c:pt idx="236">
                  <c:v>4.4398148148148027E-2</c:v>
                </c:pt>
                <c:pt idx="237">
                  <c:v>4.4409722222222101E-2</c:v>
                </c:pt>
                <c:pt idx="238">
                  <c:v>4.4421296296296174E-2</c:v>
                </c:pt>
                <c:pt idx="239">
                  <c:v>4.4432870370370248E-2</c:v>
                </c:pt>
                <c:pt idx="240">
                  <c:v>4.4444444444444321E-2</c:v>
                </c:pt>
                <c:pt idx="241">
                  <c:v>4.4456018518518395E-2</c:v>
                </c:pt>
                <c:pt idx="242">
                  <c:v>4.4467592592592468E-2</c:v>
                </c:pt>
                <c:pt idx="243">
                  <c:v>4.4479166666666542E-2</c:v>
                </c:pt>
                <c:pt idx="244">
                  <c:v>4.4490740740740616E-2</c:v>
                </c:pt>
                <c:pt idx="245">
                  <c:v>4.4502314814814689E-2</c:v>
                </c:pt>
                <c:pt idx="246">
                  <c:v>4.4513888888888763E-2</c:v>
                </c:pt>
                <c:pt idx="247">
                  <c:v>4.4525462962962836E-2</c:v>
                </c:pt>
                <c:pt idx="248">
                  <c:v>4.453703703703691E-2</c:v>
                </c:pt>
                <c:pt idx="249">
                  <c:v>4.4548611111110983E-2</c:v>
                </c:pt>
                <c:pt idx="250">
                  <c:v>4.4560185185185057E-2</c:v>
                </c:pt>
                <c:pt idx="251">
                  <c:v>4.4571759259259131E-2</c:v>
                </c:pt>
                <c:pt idx="252">
                  <c:v>4.4583333333333204E-2</c:v>
                </c:pt>
                <c:pt idx="253">
                  <c:v>4.4594907407407278E-2</c:v>
                </c:pt>
                <c:pt idx="254">
                  <c:v>4.4606481481481351E-2</c:v>
                </c:pt>
                <c:pt idx="255">
                  <c:v>4.4618055555555425E-2</c:v>
                </c:pt>
                <c:pt idx="256">
                  <c:v>4.4629629629629498E-2</c:v>
                </c:pt>
                <c:pt idx="257">
                  <c:v>4.4641203703703572E-2</c:v>
                </c:pt>
                <c:pt idx="258">
                  <c:v>4.4652777777777646E-2</c:v>
                </c:pt>
                <c:pt idx="259">
                  <c:v>4.4664351851851719E-2</c:v>
                </c:pt>
                <c:pt idx="260">
                  <c:v>4.4675925925925793E-2</c:v>
                </c:pt>
                <c:pt idx="261">
                  <c:v>4.4687499999999866E-2</c:v>
                </c:pt>
                <c:pt idx="262">
                  <c:v>4.469907407407394E-2</c:v>
                </c:pt>
                <c:pt idx="263">
                  <c:v>4.4710648148148013E-2</c:v>
                </c:pt>
                <c:pt idx="264">
                  <c:v>4.4722222222222087E-2</c:v>
                </c:pt>
                <c:pt idx="265">
                  <c:v>4.473379629629616E-2</c:v>
                </c:pt>
                <c:pt idx="266">
                  <c:v>4.4745370370370234E-2</c:v>
                </c:pt>
                <c:pt idx="267">
                  <c:v>4.4756944444444308E-2</c:v>
                </c:pt>
                <c:pt idx="268">
                  <c:v>4.4768518518518381E-2</c:v>
                </c:pt>
                <c:pt idx="269">
                  <c:v>4.4780092592592455E-2</c:v>
                </c:pt>
                <c:pt idx="270">
                  <c:v>4.4791666666666528E-2</c:v>
                </c:pt>
                <c:pt idx="271">
                  <c:v>4.4803240740740602E-2</c:v>
                </c:pt>
                <c:pt idx="272">
                  <c:v>4.4814814814814675E-2</c:v>
                </c:pt>
                <c:pt idx="273">
                  <c:v>4.4826388888888749E-2</c:v>
                </c:pt>
                <c:pt idx="274">
                  <c:v>4.4837962962962823E-2</c:v>
                </c:pt>
                <c:pt idx="275">
                  <c:v>4.4849537037036896E-2</c:v>
                </c:pt>
                <c:pt idx="276">
                  <c:v>4.486111111111097E-2</c:v>
                </c:pt>
                <c:pt idx="277">
                  <c:v>4.4872685185185043E-2</c:v>
                </c:pt>
                <c:pt idx="278">
                  <c:v>4.4884259259259117E-2</c:v>
                </c:pt>
                <c:pt idx="279">
                  <c:v>4.489583333333319E-2</c:v>
                </c:pt>
                <c:pt idx="280">
                  <c:v>4.4907407407407264E-2</c:v>
                </c:pt>
                <c:pt idx="281">
                  <c:v>4.4918981481481338E-2</c:v>
                </c:pt>
                <c:pt idx="282">
                  <c:v>4.4930555555555411E-2</c:v>
                </c:pt>
                <c:pt idx="283">
                  <c:v>4.4942129629629485E-2</c:v>
                </c:pt>
                <c:pt idx="284">
                  <c:v>4.4953703703703558E-2</c:v>
                </c:pt>
                <c:pt idx="285">
                  <c:v>4.4965277777777632E-2</c:v>
                </c:pt>
                <c:pt idx="286">
                  <c:v>4.4976851851851705E-2</c:v>
                </c:pt>
                <c:pt idx="287">
                  <c:v>4.4988425925925779E-2</c:v>
                </c:pt>
                <c:pt idx="288">
                  <c:v>4.4999999999999853E-2</c:v>
                </c:pt>
                <c:pt idx="289">
                  <c:v>4.5011574074073926E-2</c:v>
                </c:pt>
                <c:pt idx="290">
                  <c:v>4.5023148148148E-2</c:v>
                </c:pt>
                <c:pt idx="291">
                  <c:v>4.5034722222222073E-2</c:v>
                </c:pt>
                <c:pt idx="292">
                  <c:v>4.5046296296296147E-2</c:v>
                </c:pt>
                <c:pt idx="293">
                  <c:v>4.505787037037022E-2</c:v>
                </c:pt>
                <c:pt idx="294">
                  <c:v>4.5069444444444294E-2</c:v>
                </c:pt>
                <c:pt idx="295">
                  <c:v>4.5081018518518368E-2</c:v>
                </c:pt>
                <c:pt idx="296">
                  <c:v>4.5092592592592441E-2</c:v>
                </c:pt>
                <c:pt idx="297">
                  <c:v>4.5104166666666515E-2</c:v>
                </c:pt>
                <c:pt idx="298">
                  <c:v>4.5115740740740588E-2</c:v>
                </c:pt>
                <c:pt idx="299">
                  <c:v>4.5127314814814662E-2</c:v>
                </c:pt>
              </c:numCache>
            </c:numRef>
          </c:xVal>
          <c:yVal>
            <c:numRef>
              <c:f>'1e Solution'!$D$10:$D$309</c:f>
              <c:numCache>
                <c:formatCode>0.0000</c:formatCode>
                <c:ptCount val="300"/>
                <c:pt idx="0">
                  <c:v>25.176561908219501</c:v>
                </c:pt>
                <c:pt idx="1">
                  <c:v>25.176930449533927</c:v>
                </c:pt>
                <c:pt idx="2">
                  <c:v>25.176542486809751</c:v>
                </c:pt>
                <c:pt idx="3">
                  <c:v>25.176866806265707</c:v>
                </c:pt>
                <c:pt idx="4">
                  <c:v>25.176661316875482</c:v>
                </c:pt>
                <c:pt idx="5">
                  <c:v>25.176074355871037</c:v>
                </c:pt>
                <c:pt idx="6">
                  <c:v>25.1762855345861</c:v>
                </c:pt>
                <c:pt idx="7">
                  <c:v>25.175772535322778</c:v>
                </c:pt>
                <c:pt idx="8">
                  <c:v>25.175193591296249</c:v>
                </c:pt>
                <c:pt idx="9">
                  <c:v>25.17493169977763</c:v>
                </c:pt>
                <c:pt idx="10">
                  <c:v>25.175193901624937</c:v>
                </c:pt>
                <c:pt idx="11">
                  <c:v>25.17531674005528</c:v>
                </c:pt>
                <c:pt idx="12">
                  <c:v>25.17490317540387</c:v>
                </c:pt>
                <c:pt idx="13">
                  <c:v>25.175122681198104</c:v>
                </c:pt>
                <c:pt idx="14">
                  <c:v>25.174781112810081</c:v>
                </c:pt>
                <c:pt idx="15">
                  <c:v>25.174680747362856</c:v>
                </c:pt>
                <c:pt idx="16">
                  <c:v>25.174781397278025</c:v>
                </c:pt>
                <c:pt idx="17">
                  <c:v>25.175158601739952</c:v>
                </c:pt>
                <c:pt idx="18">
                  <c:v>25.174779095674012</c:v>
                </c:pt>
                <c:pt idx="19">
                  <c:v>25.174564374134775</c:v>
                </c:pt>
                <c:pt idx="20">
                  <c:v>25.174773251151692</c:v>
                </c:pt>
                <c:pt idx="21">
                  <c:v>25.174125543658192</c:v>
                </c:pt>
                <c:pt idx="22">
                  <c:v>25.174983033306603</c:v>
                </c:pt>
                <c:pt idx="23">
                  <c:v>25.174955129589819</c:v>
                </c:pt>
                <c:pt idx="24">
                  <c:v>25.175189582884457</c:v>
                </c:pt>
                <c:pt idx="25">
                  <c:v>25.175222244976055</c:v>
                </c:pt>
                <c:pt idx="26">
                  <c:v>25.175170471811157</c:v>
                </c:pt>
                <c:pt idx="27">
                  <c:v>25.175108819851516</c:v>
                </c:pt>
                <c:pt idx="28">
                  <c:v>25.174682919663212</c:v>
                </c:pt>
                <c:pt idx="29">
                  <c:v>25.175035427125977</c:v>
                </c:pt>
                <c:pt idx="30">
                  <c:v>25.175070106352337</c:v>
                </c:pt>
                <c:pt idx="31">
                  <c:v>25.175204840710251</c:v>
                </c:pt>
                <c:pt idx="32">
                  <c:v>25.174797896416521</c:v>
                </c:pt>
                <c:pt idx="33">
                  <c:v>25.174561607038129</c:v>
                </c:pt>
                <c:pt idx="34">
                  <c:v>25.174669187622044</c:v>
                </c:pt>
                <c:pt idx="35">
                  <c:v>25.174598743027786</c:v>
                </c:pt>
                <c:pt idx="36">
                  <c:v>25.174317585322456</c:v>
                </c:pt>
                <c:pt idx="37">
                  <c:v>25.174498558610935</c:v>
                </c:pt>
                <c:pt idx="38">
                  <c:v>25.174020109530716</c:v>
                </c:pt>
                <c:pt idx="39">
                  <c:v>25.174190273024863</c:v>
                </c:pt>
                <c:pt idx="40">
                  <c:v>25.174395426075534</c:v>
                </c:pt>
                <c:pt idx="41">
                  <c:v>25.174079459866959</c:v>
                </c:pt>
                <c:pt idx="42">
                  <c:v>25.17396445727735</c:v>
                </c:pt>
                <c:pt idx="43">
                  <c:v>25.17445262997893</c:v>
                </c:pt>
                <c:pt idx="44">
                  <c:v>25.17404291867939</c:v>
                </c:pt>
                <c:pt idx="45">
                  <c:v>25.174260096953446</c:v>
                </c:pt>
                <c:pt idx="46">
                  <c:v>25.174829963707793</c:v>
                </c:pt>
                <c:pt idx="47">
                  <c:v>25.174483611116898</c:v>
                </c:pt>
                <c:pt idx="48">
                  <c:v>25.175068890898444</c:v>
                </c:pt>
                <c:pt idx="49">
                  <c:v>25.17548214524146</c:v>
                </c:pt>
                <c:pt idx="50">
                  <c:v>25.175529625530885</c:v>
                </c:pt>
                <c:pt idx="51">
                  <c:v>25.17543419945963</c:v>
                </c:pt>
                <c:pt idx="52">
                  <c:v>25.175155679478451</c:v>
                </c:pt>
                <c:pt idx="53">
                  <c:v>25.175924208484957</c:v>
                </c:pt>
                <c:pt idx="54">
                  <c:v>25.175963827119404</c:v>
                </c:pt>
                <c:pt idx="55">
                  <c:v>25.175839281857634</c:v>
                </c:pt>
                <c:pt idx="56">
                  <c:v>25.176103164722633</c:v>
                </c:pt>
                <c:pt idx="57">
                  <c:v>25.176308964407667</c:v>
                </c:pt>
                <c:pt idx="58">
                  <c:v>25.175544107536552</c:v>
                </c:pt>
                <c:pt idx="59">
                  <c:v>25.175999437341545</c:v>
                </c:pt>
                <c:pt idx="60">
                  <c:v>25.175903571624701</c:v>
                </c:pt>
                <c:pt idx="61">
                  <c:v>25.176342867825156</c:v>
                </c:pt>
                <c:pt idx="62">
                  <c:v>25.176188867178496</c:v>
                </c:pt>
                <c:pt idx="63">
                  <c:v>25.176762277178398</c:v>
                </c:pt>
                <c:pt idx="64">
                  <c:v>25.176340255891375</c:v>
                </c:pt>
                <c:pt idx="65">
                  <c:v>25.176639904188733</c:v>
                </c:pt>
                <c:pt idx="66">
                  <c:v>25.176666721768754</c:v>
                </c:pt>
                <c:pt idx="67">
                  <c:v>25.17694418158419</c:v>
                </c:pt>
                <c:pt idx="68">
                  <c:v>25.177433104677334</c:v>
                </c:pt>
                <c:pt idx="69">
                  <c:v>25.177060710058527</c:v>
                </c:pt>
                <c:pt idx="70">
                  <c:v>25.177506781923</c:v>
                </c:pt>
                <c:pt idx="71">
                  <c:v>25.177028487581708</c:v>
                </c:pt>
                <c:pt idx="72">
                  <c:v>25.17759157928856</c:v>
                </c:pt>
                <c:pt idx="73">
                  <c:v>25.178010368138871</c:v>
                </c:pt>
                <c:pt idx="74">
                  <c:v>25.177486300217481</c:v>
                </c:pt>
                <c:pt idx="75">
                  <c:v>25.177420019143483</c:v>
                </c:pt>
                <c:pt idx="76">
                  <c:v>25.177495532501439</c:v>
                </c:pt>
                <c:pt idx="77">
                  <c:v>25.177968137545349</c:v>
                </c:pt>
                <c:pt idx="78">
                  <c:v>25.177375926584205</c:v>
                </c:pt>
                <c:pt idx="79">
                  <c:v>25.177308869690194</c:v>
                </c:pt>
                <c:pt idx="80">
                  <c:v>25.17795611229991</c:v>
                </c:pt>
                <c:pt idx="81">
                  <c:v>25.177853910645808</c:v>
                </c:pt>
                <c:pt idx="82">
                  <c:v>25.17814370613371</c:v>
                </c:pt>
                <c:pt idx="83">
                  <c:v>25.178608139271887</c:v>
                </c:pt>
                <c:pt idx="84">
                  <c:v>25.178659317692279</c:v>
                </c:pt>
                <c:pt idx="85">
                  <c:v>25.179005205217265</c:v>
                </c:pt>
                <c:pt idx="86">
                  <c:v>25.179352023764807</c:v>
                </c:pt>
                <c:pt idx="87">
                  <c:v>25.179449751553705</c:v>
                </c:pt>
                <c:pt idx="88">
                  <c:v>25.179494619962668</c:v>
                </c:pt>
                <c:pt idx="89">
                  <c:v>25.180011602347349</c:v>
                </c:pt>
                <c:pt idx="90">
                  <c:v>25.179946407375667</c:v>
                </c:pt>
                <c:pt idx="91">
                  <c:v>25.180373368518133</c:v>
                </c:pt>
                <c:pt idx="92">
                  <c:v>25.180824095757146</c:v>
                </c:pt>
                <c:pt idx="93">
                  <c:v>25.180801131398084</c:v>
                </c:pt>
                <c:pt idx="94">
                  <c:v>25.1815431543979</c:v>
                </c:pt>
                <c:pt idx="95">
                  <c:v>25.181256927404718</c:v>
                </c:pt>
                <c:pt idx="96">
                  <c:v>25.181544085385553</c:v>
                </c:pt>
                <c:pt idx="97">
                  <c:v>25.181811977115444</c:v>
                </c:pt>
                <c:pt idx="98">
                  <c:v>25.18221506899755</c:v>
                </c:pt>
                <c:pt idx="99">
                  <c:v>25.182227559752107</c:v>
                </c:pt>
                <c:pt idx="100">
                  <c:v>25.182932757312642</c:v>
                </c:pt>
                <c:pt idx="101">
                  <c:v>25.18305683734161</c:v>
                </c:pt>
                <c:pt idx="102">
                  <c:v>25.183129428557038</c:v>
                </c:pt>
                <c:pt idx="103">
                  <c:v>25.183295765113485</c:v>
                </c:pt>
                <c:pt idx="104">
                  <c:v>25.182981297998765</c:v>
                </c:pt>
                <c:pt idx="105">
                  <c:v>25.182737922195031</c:v>
                </c:pt>
                <c:pt idx="106">
                  <c:v>25.183109386450724</c:v>
                </c:pt>
                <c:pt idx="107">
                  <c:v>25.183351701989011</c:v>
                </c:pt>
                <c:pt idx="108">
                  <c:v>25.18326894748094</c:v>
                </c:pt>
                <c:pt idx="109">
                  <c:v>25.183530348290276</c:v>
                </c:pt>
                <c:pt idx="110">
                  <c:v>25.183566424086166</c:v>
                </c:pt>
                <c:pt idx="111">
                  <c:v>25.18383664344708</c:v>
                </c:pt>
                <c:pt idx="112">
                  <c:v>25.183625929754669</c:v>
                </c:pt>
                <c:pt idx="113">
                  <c:v>25.184198099697426</c:v>
                </c:pt>
                <c:pt idx="114">
                  <c:v>25.184515954689232</c:v>
                </c:pt>
                <c:pt idx="115">
                  <c:v>25.184192255158791</c:v>
                </c:pt>
                <c:pt idx="116">
                  <c:v>25.184113638356564</c:v>
                </c:pt>
                <c:pt idx="117">
                  <c:v>25.1836866508811</c:v>
                </c:pt>
                <c:pt idx="118">
                  <c:v>25.184027315040908</c:v>
                </c:pt>
                <c:pt idx="119">
                  <c:v>25.18410916443986</c:v>
                </c:pt>
                <c:pt idx="120">
                  <c:v>25.184324662408869</c:v>
                </c:pt>
                <c:pt idx="121">
                  <c:v>25.183550080069551</c:v>
                </c:pt>
                <c:pt idx="122">
                  <c:v>25.183573070308057</c:v>
                </c:pt>
                <c:pt idx="123">
                  <c:v>25.183758492147263</c:v>
                </c:pt>
                <c:pt idx="124">
                  <c:v>25.183851590982442</c:v>
                </c:pt>
                <c:pt idx="125">
                  <c:v>25.183218389649653</c:v>
                </c:pt>
                <c:pt idx="126">
                  <c:v>25.183464067097759</c:v>
                </c:pt>
                <c:pt idx="127">
                  <c:v>25.183544856190906</c:v>
                </c:pt>
                <c:pt idx="128">
                  <c:v>25.183101679937636</c:v>
                </c:pt>
                <c:pt idx="129">
                  <c:v>25.183749854644304</c:v>
                </c:pt>
                <c:pt idx="130">
                  <c:v>25.184075105779812</c:v>
                </c:pt>
                <c:pt idx="131">
                  <c:v>25.183607904786697</c:v>
                </c:pt>
                <c:pt idx="132">
                  <c:v>25.183583078432207</c:v>
                </c:pt>
                <c:pt idx="133">
                  <c:v>25.183426000022507</c:v>
                </c:pt>
                <c:pt idx="134">
                  <c:v>25.183569217051001</c:v>
                </c:pt>
                <c:pt idx="135">
                  <c:v>25.183698831311688</c:v>
                </c:pt>
                <c:pt idx="136">
                  <c:v>25.183915415407625</c:v>
                </c:pt>
                <c:pt idx="137">
                  <c:v>25.183916036066535</c:v>
                </c:pt>
                <c:pt idx="138">
                  <c:v>25.18376743997959</c:v>
                </c:pt>
                <c:pt idx="139">
                  <c:v>25.183846341242486</c:v>
                </c:pt>
                <c:pt idx="140">
                  <c:v>25.184024547936474</c:v>
                </c:pt>
                <c:pt idx="141">
                  <c:v>25.184107923121928</c:v>
                </c:pt>
                <c:pt idx="142">
                  <c:v>25.184141542149007</c:v>
                </c:pt>
                <c:pt idx="143">
                  <c:v>25.184506696525318</c:v>
                </c:pt>
                <c:pt idx="144">
                  <c:v>25.184542927496466</c:v>
                </c:pt>
                <c:pt idx="145">
                  <c:v>25.184834714838701</c:v>
                </c:pt>
                <c:pt idx="146">
                  <c:v>25.184601657358314</c:v>
                </c:pt>
                <c:pt idx="147">
                  <c:v>25.184802181958219</c:v>
                </c:pt>
                <c:pt idx="148">
                  <c:v>25.184962027536983</c:v>
                </c:pt>
                <c:pt idx="149">
                  <c:v>25.184557719870156</c:v>
                </c:pt>
                <c:pt idx="150">
                  <c:v>25.18461660489703</c:v>
                </c:pt>
                <c:pt idx="151">
                  <c:v>25.184587614947361</c:v>
                </c:pt>
                <c:pt idx="152">
                  <c:v>25.184299680884294</c:v>
                </c:pt>
                <c:pt idx="153">
                  <c:v>25.185067617170375</c:v>
                </c:pt>
                <c:pt idx="154">
                  <c:v>25.184706936650912</c:v>
                </c:pt>
                <c:pt idx="155">
                  <c:v>25.184407572107546</c:v>
                </c:pt>
                <c:pt idx="156">
                  <c:v>25.184744072751926</c:v>
                </c:pt>
                <c:pt idx="157">
                  <c:v>25.184368729197899</c:v>
                </c:pt>
                <c:pt idx="158">
                  <c:v>25.184408192766512</c:v>
                </c:pt>
                <c:pt idx="159">
                  <c:v>25.1842925950275</c:v>
                </c:pt>
                <c:pt idx="160">
                  <c:v>25.184200737498088</c:v>
                </c:pt>
                <c:pt idx="161">
                  <c:v>25.184325722701317</c:v>
                </c:pt>
                <c:pt idx="162">
                  <c:v>25.184055994656262</c:v>
                </c:pt>
                <c:pt idx="163">
                  <c:v>25.184590097583566</c:v>
                </c:pt>
                <c:pt idx="164">
                  <c:v>25.183796404061468</c:v>
                </c:pt>
                <c:pt idx="165">
                  <c:v>25.183746466881246</c:v>
                </c:pt>
                <c:pt idx="166">
                  <c:v>25.184104845687955</c:v>
                </c:pt>
                <c:pt idx="167">
                  <c:v>25.184020074019884</c:v>
                </c:pt>
                <c:pt idx="168">
                  <c:v>25.183996644144997</c:v>
                </c:pt>
                <c:pt idx="169">
                  <c:v>25.184068459556897</c:v>
                </c:pt>
                <c:pt idx="170">
                  <c:v>25.18392389774624</c:v>
                </c:pt>
                <c:pt idx="171">
                  <c:v>25.183751406291606</c:v>
                </c:pt>
                <c:pt idx="172">
                  <c:v>25.183852211641408</c:v>
                </c:pt>
                <c:pt idx="173">
                  <c:v>25.184354247154488</c:v>
                </c:pt>
                <c:pt idx="174">
                  <c:v>25.183962430321287</c:v>
                </c:pt>
                <c:pt idx="175">
                  <c:v>25.184098225325783</c:v>
                </c:pt>
                <c:pt idx="176">
                  <c:v>25.184343308039615</c:v>
                </c:pt>
                <c:pt idx="177">
                  <c:v>25.184405735991277</c:v>
                </c:pt>
                <c:pt idx="178">
                  <c:v>25.184236166781375</c:v>
                </c:pt>
                <c:pt idx="179">
                  <c:v>25.183947922418838</c:v>
                </c:pt>
                <c:pt idx="180">
                  <c:v>25.183829557591253</c:v>
                </c:pt>
                <c:pt idx="181">
                  <c:v>25.183689443846106</c:v>
                </c:pt>
                <c:pt idx="182">
                  <c:v>25.183610516726105</c:v>
                </c:pt>
                <c:pt idx="183">
                  <c:v>25.183411362818447</c:v>
                </c:pt>
                <c:pt idx="184">
                  <c:v>25.183729967699037</c:v>
                </c:pt>
                <c:pt idx="185">
                  <c:v>25.184068614721582</c:v>
                </c:pt>
                <c:pt idx="186">
                  <c:v>25.183799041861789</c:v>
                </c:pt>
                <c:pt idx="187">
                  <c:v>25.184100371771365</c:v>
                </c:pt>
                <c:pt idx="188">
                  <c:v>25.183979369138001</c:v>
                </c:pt>
                <c:pt idx="189">
                  <c:v>25.184152481263197</c:v>
                </c:pt>
                <c:pt idx="190">
                  <c:v>25.183552717869759</c:v>
                </c:pt>
                <c:pt idx="191">
                  <c:v>25.183825704333856</c:v>
                </c:pt>
                <c:pt idx="192">
                  <c:v>25.183632705280615</c:v>
                </c:pt>
                <c:pt idx="193">
                  <c:v>25.183276498829741</c:v>
                </c:pt>
                <c:pt idx="194">
                  <c:v>25.182837486197229</c:v>
                </c:pt>
                <c:pt idx="195">
                  <c:v>25.183010132769937</c:v>
                </c:pt>
                <c:pt idx="196">
                  <c:v>25.182595636189831</c:v>
                </c:pt>
                <c:pt idx="197">
                  <c:v>25.18233268380618</c:v>
                </c:pt>
                <c:pt idx="198">
                  <c:v>25.182388000007109</c:v>
                </c:pt>
                <c:pt idx="199">
                  <c:v>25.182110100111856</c:v>
                </c:pt>
                <c:pt idx="200">
                  <c:v>25.181728446821921</c:v>
                </c:pt>
                <c:pt idx="201">
                  <c:v>25.181795788271984</c:v>
                </c:pt>
                <c:pt idx="202">
                  <c:v>25.181498311822509</c:v>
                </c:pt>
                <c:pt idx="203">
                  <c:v>25.181326130820764</c:v>
                </c:pt>
                <c:pt idx="204">
                  <c:v>25.181787176634884</c:v>
                </c:pt>
                <c:pt idx="205">
                  <c:v>25.18146717545568</c:v>
                </c:pt>
                <c:pt idx="206">
                  <c:v>25.181884594164842</c:v>
                </c:pt>
                <c:pt idx="207">
                  <c:v>25.181938850066786</c:v>
                </c:pt>
                <c:pt idx="208">
                  <c:v>25.181875180843576</c:v>
                </c:pt>
                <c:pt idx="209">
                  <c:v>25.182121659878135</c:v>
                </c:pt>
                <c:pt idx="210">
                  <c:v>25.182967746949373</c:v>
                </c:pt>
                <c:pt idx="211">
                  <c:v>25.182602282409846</c:v>
                </c:pt>
                <c:pt idx="212">
                  <c:v>25.183004262372606</c:v>
                </c:pt>
                <c:pt idx="213">
                  <c:v>25.183021071880489</c:v>
                </c:pt>
                <c:pt idx="214">
                  <c:v>25.183500453222393</c:v>
                </c:pt>
                <c:pt idx="215">
                  <c:v>25.183536373853258</c:v>
                </c:pt>
                <c:pt idx="216">
                  <c:v>25.183421681271511</c:v>
                </c:pt>
                <c:pt idx="217">
                  <c:v>25.183491970884859</c:v>
                </c:pt>
                <c:pt idx="218">
                  <c:v>25.183780835867481</c:v>
                </c:pt>
                <c:pt idx="219">
                  <c:v>25.183850039335198</c:v>
                </c:pt>
                <c:pt idx="220">
                  <c:v>25.183778999751553</c:v>
                </c:pt>
                <c:pt idx="221">
                  <c:v>25.184350393896523</c:v>
                </c:pt>
                <c:pt idx="222">
                  <c:v>25.184272397749623</c:v>
                </c:pt>
                <c:pt idx="223">
                  <c:v>25.184115784802088</c:v>
                </c:pt>
                <c:pt idx="224">
                  <c:v>25.184577917149795</c:v>
                </c:pt>
                <c:pt idx="225">
                  <c:v>25.185445572742765</c:v>
                </c:pt>
                <c:pt idx="226">
                  <c:v>25.184394486546751</c:v>
                </c:pt>
                <c:pt idx="227">
                  <c:v>25.184761347762844</c:v>
                </c:pt>
                <c:pt idx="228">
                  <c:v>25.184390012629649</c:v>
                </c:pt>
                <c:pt idx="229">
                  <c:v>25.185313320613602</c:v>
                </c:pt>
                <c:pt idx="230">
                  <c:v>25.186042103871273</c:v>
                </c:pt>
                <c:pt idx="231">
                  <c:v>25.186677788370503</c:v>
                </c:pt>
                <c:pt idx="232">
                  <c:v>25.187817370995049</c:v>
                </c:pt>
                <c:pt idx="233">
                  <c:v>25.18973598564429</c:v>
                </c:pt>
                <c:pt idx="234">
                  <c:v>25.189956242365326</c:v>
                </c:pt>
                <c:pt idx="235">
                  <c:v>25.190824235529021</c:v>
                </c:pt>
                <c:pt idx="236">
                  <c:v>25.191462688037518</c:v>
                </c:pt>
                <c:pt idx="237">
                  <c:v>25.192579307835217</c:v>
                </c:pt>
                <c:pt idx="238">
                  <c:v>25.193249983306202</c:v>
                </c:pt>
                <c:pt idx="239">
                  <c:v>25.19374092590391</c:v>
                </c:pt>
                <c:pt idx="240">
                  <c:v>25.193977371787412</c:v>
                </c:pt>
                <c:pt idx="241">
                  <c:v>25.194219222608751</c:v>
                </c:pt>
                <c:pt idx="242">
                  <c:v>25.193371115575644</c:v>
                </c:pt>
                <c:pt idx="243">
                  <c:v>25.193606190807543</c:v>
                </c:pt>
                <c:pt idx="244">
                  <c:v>25.193201416611942</c:v>
                </c:pt>
                <c:pt idx="245">
                  <c:v>25.192913947310956</c:v>
                </c:pt>
                <c:pt idx="246">
                  <c:v>25.19253937867586</c:v>
                </c:pt>
                <c:pt idx="247">
                  <c:v>25.191988309775525</c:v>
                </c:pt>
                <c:pt idx="248">
                  <c:v>25.191732752864255</c:v>
                </c:pt>
                <c:pt idx="249">
                  <c:v>25.19183001551562</c:v>
                </c:pt>
                <c:pt idx="250">
                  <c:v>25.191104463616171</c:v>
                </c:pt>
                <c:pt idx="251">
                  <c:v>25.190571445815408</c:v>
                </c:pt>
                <c:pt idx="252">
                  <c:v>25.190626451821004</c:v>
                </c:pt>
                <c:pt idx="253">
                  <c:v>25.189872246375671</c:v>
                </c:pt>
                <c:pt idx="254">
                  <c:v>25.189335685835374</c:v>
                </c:pt>
                <c:pt idx="255">
                  <c:v>25.18922792375912</c:v>
                </c:pt>
                <c:pt idx="256">
                  <c:v>25.188359025876366</c:v>
                </c:pt>
                <c:pt idx="257">
                  <c:v>25.187740771252265</c:v>
                </c:pt>
                <c:pt idx="258">
                  <c:v>25.187626544022635</c:v>
                </c:pt>
                <c:pt idx="259">
                  <c:v>25.186952637065303</c:v>
                </c:pt>
                <c:pt idx="260">
                  <c:v>25.186654048147432</c:v>
                </c:pt>
                <c:pt idx="261">
                  <c:v>25.185423384176374</c:v>
                </c:pt>
                <c:pt idx="262">
                  <c:v>25.185245668763855</c:v>
                </c:pt>
                <c:pt idx="263">
                  <c:v>25.184950467761041</c:v>
                </c:pt>
                <c:pt idx="264">
                  <c:v>25.184391564277178</c:v>
                </c:pt>
                <c:pt idx="265">
                  <c:v>25.184985612583375</c:v>
                </c:pt>
                <c:pt idx="266">
                  <c:v>25.184002799012774</c:v>
                </c:pt>
                <c:pt idx="267">
                  <c:v>25.184436562055623</c:v>
                </c:pt>
                <c:pt idx="268">
                  <c:v>25.184461388416423</c:v>
                </c:pt>
                <c:pt idx="269">
                  <c:v>25.184496688398497</c:v>
                </c:pt>
                <c:pt idx="270">
                  <c:v>25.18413166332715</c:v>
                </c:pt>
                <c:pt idx="271">
                  <c:v>25.184418071589107</c:v>
                </c:pt>
                <c:pt idx="272">
                  <c:v>25.184023772112766</c:v>
                </c:pt>
                <c:pt idx="273">
                  <c:v>25.183675091109535</c:v>
                </c:pt>
                <c:pt idx="274">
                  <c:v>25.18322547550423</c:v>
                </c:pt>
                <c:pt idx="275">
                  <c:v>25.182377681557227</c:v>
                </c:pt>
                <c:pt idx="276">
                  <c:v>25.182230637184375</c:v>
                </c:pt>
                <c:pt idx="277">
                  <c:v>25.182000967644797</c:v>
                </c:pt>
                <c:pt idx="278">
                  <c:v>25.181047894822825</c:v>
                </c:pt>
                <c:pt idx="279">
                  <c:v>25.180279649120394</c:v>
                </c:pt>
                <c:pt idx="280">
                  <c:v>25.179518799768289</c:v>
                </c:pt>
                <c:pt idx="281">
                  <c:v>25.178772148138535</c:v>
                </c:pt>
                <c:pt idx="282">
                  <c:v>25.178603510198059</c:v>
                </c:pt>
                <c:pt idx="283">
                  <c:v>25.17857392550269</c:v>
                </c:pt>
                <c:pt idx="284">
                  <c:v>25.178122138273011</c:v>
                </c:pt>
                <c:pt idx="285">
                  <c:v>25.178360445038322</c:v>
                </c:pt>
                <c:pt idx="286">
                  <c:v>25.178002506472922</c:v>
                </c:pt>
                <c:pt idx="287">
                  <c:v>25.178499627575775</c:v>
                </c:pt>
                <c:pt idx="288">
                  <c:v>25.177843437045283</c:v>
                </c:pt>
                <c:pt idx="289">
                  <c:v>25.17790878714095</c:v>
                </c:pt>
                <c:pt idx="290">
                  <c:v>25.17825007137651</c:v>
                </c:pt>
                <c:pt idx="291">
                  <c:v>25.17872298685495</c:v>
                </c:pt>
                <c:pt idx="292">
                  <c:v>25.178341618415345</c:v>
                </c:pt>
                <c:pt idx="293">
                  <c:v>25.178744554719401</c:v>
                </c:pt>
                <c:pt idx="294">
                  <c:v>25.179165671180158</c:v>
                </c:pt>
                <c:pt idx="295">
                  <c:v>25.179274648391186</c:v>
                </c:pt>
                <c:pt idx="296">
                  <c:v>25.178984542477394</c:v>
                </c:pt>
                <c:pt idx="297">
                  <c:v>25.179447139617537</c:v>
                </c:pt>
                <c:pt idx="298">
                  <c:v>25.179142551667837</c:v>
                </c:pt>
                <c:pt idx="299">
                  <c:v>25.179258769888918</c:v>
                </c:pt>
              </c:numCache>
            </c:numRef>
          </c:yVal>
          <c:smooth val="0"/>
          <c:extLst>
            <c:ext xmlns:c16="http://schemas.microsoft.com/office/drawing/2014/chart" uri="{C3380CC4-5D6E-409C-BE32-E72D297353CC}">
              <c16:uniqueId val="{00000001-9AE2-432D-823B-A7F83D20856F}"/>
            </c:ext>
          </c:extLst>
        </c:ser>
        <c:dLbls>
          <c:showLegendKey val="0"/>
          <c:showVal val="0"/>
          <c:showCatName val="0"/>
          <c:showSerName val="0"/>
          <c:showPercent val="0"/>
          <c:showBubbleSize val="0"/>
        </c:dLbls>
        <c:axId val="678429248"/>
        <c:axId val="678429824"/>
      </c:scatterChart>
      <c:valAx>
        <c:axId val="678429248"/>
        <c:scaling>
          <c:orientation val="minMax"/>
        </c:scaling>
        <c:delete val="0"/>
        <c:axPos val="b"/>
        <c:numFmt formatCode="h:mm:ss;@" sourceLinked="1"/>
        <c:majorTickMark val="out"/>
        <c:minorTickMark val="none"/>
        <c:tickLblPos val="nextTo"/>
        <c:crossAx val="678429824"/>
        <c:crosses val="autoZero"/>
        <c:crossBetween val="midCat"/>
      </c:valAx>
      <c:valAx>
        <c:axId val="678429824"/>
        <c:scaling>
          <c:orientation val="minMax"/>
        </c:scaling>
        <c:delete val="0"/>
        <c:axPos val="l"/>
        <c:majorGridlines/>
        <c:numFmt formatCode="General" sourceLinked="1"/>
        <c:majorTickMark val="out"/>
        <c:minorTickMark val="none"/>
        <c:tickLblPos val="nextTo"/>
        <c:crossAx val="678429248"/>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linear"/>
            <c:dispRSqr val="1"/>
            <c:dispEq val="1"/>
            <c:trendlineLbl>
              <c:layout/>
              <c:numFmt formatCode="General" sourceLinked="0"/>
            </c:trendlineLbl>
          </c:trendline>
          <c:xVal>
            <c:numRef>
              <c:f>'1e Solution'!$C$10:$C$309</c:f>
              <c:numCache>
                <c:formatCode>General</c:formatCode>
                <c:ptCount val="300"/>
                <c:pt idx="0">
                  <c:v>25.178800000000003</c:v>
                </c:pt>
                <c:pt idx="1">
                  <c:v>25.1785</c:v>
                </c:pt>
                <c:pt idx="2">
                  <c:v>25.1783</c:v>
                </c:pt>
                <c:pt idx="3">
                  <c:v>25.178699999999999</c:v>
                </c:pt>
                <c:pt idx="4">
                  <c:v>25.1783</c:v>
                </c:pt>
                <c:pt idx="5">
                  <c:v>25.177900000000001</c:v>
                </c:pt>
                <c:pt idx="6">
                  <c:v>25.177500000000002</c:v>
                </c:pt>
                <c:pt idx="7">
                  <c:v>25.177300000000002</c:v>
                </c:pt>
                <c:pt idx="8">
                  <c:v>25.1768</c:v>
                </c:pt>
                <c:pt idx="9">
                  <c:v>25.176400000000001</c:v>
                </c:pt>
                <c:pt idx="10">
                  <c:v>25.176299999999998</c:v>
                </c:pt>
                <c:pt idx="11">
                  <c:v>25.176299999999998</c:v>
                </c:pt>
                <c:pt idx="12">
                  <c:v>25.175899999999999</c:v>
                </c:pt>
                <c:pt idx="13">
                  <c:v>25.176000000000002</c:v>
                </c:pt>
                <c:pt idx="14">
                  <c:v>25.175800000000002</c:v>
                </c:pt>
                <c:pt idx="15">
                  <c:v>25.175699999999999</c:v>
                </c:pt>
                <c:pt idx="16">
                  <c:v>25.175600000000003</c:v>
                </c:pt>
                <c:pt idx="17">
                  <c:v>25.175199999999997</c:v>
                </c:pt>
                <c:pt idx="18">
                  <c:v>25.175699999999999</c:v>
                </c:pt>
                <c:pt idx="19">
                  <c:v>25.1755</c:v>
                </c:pt>
                <c:pt idx="20">
                  <c:v>25.1753</c:v>
                </c:pt>
                <c:pt idx="21">
                  <c:v>25.1751</c:v>
                </c:pt>
                <c:pt idx="22">
                  <c:v>25.174799999999998</c:v>
                </c:pt>
                <c:pt idx="23">
                  <c:v>25.1751</c:v>
                </c:pt>
                <c:pt idx="24">
                  <c:v>25.175400000000003</c:v>
                </c:pt>
                <c:pt idx="25">
                  <c:v>25.175600000000003</c:v>
                </c:pt>
                <c:pt idx="26">
                  <c:v>25.175400000000003</c:v>
                </c:pt>
                <c:pt idx="27">
                  <c:v>25.175600000000003</c:v>
                </c:pt>
                <c:pt idx="28">
                  <c:v>25.175199999999997</c:v>
                </c:pt>
                <c:pt idx="29">
                  <c:v>25.174900000000001</c:v>
                </c:pt>
                <c:pt idx="30">
                  <c:v>25.175199999999997</c:v>
                </c:pt>
                <c:pt idx="31">
                  <c:v>25.175199999999997</c:v>
                </c:pt>
                <c:pt idx="32">
                  <c:v>25.174999999999997</c:v>
                </c:pt>
                <c:pt idx="33">
                  <c:v>25.174999999999997</c:v>
                </c:pt>
                <c:pt idx="34">
                  <c:v>25.174700000000001</c:v>
                </c:pt>
                <c:pt idx="35">
                  <c:v>25.174999999999997</c:v>
                </c:pt>
                <c:pt idx="36">
                  <c:v>25.174900000000001</c:v>
                </c:pt>
                <c:pt idx="37">
                  <c:v>25.174500000000002</c:v>
                </c:pt>
                <c:pt idx="38">
                  <c:v>25.174399999999999</c:v>
                </c:pt>
                <c:pt idx="39">
                  <c:v>25.174300000000002</c:v>
                </c:pt>
                <c:pt idx="40">
                  <c:v>25.174100000000003</c:v>
                </c:pt>
                <c:pt idx="41">
                  <c:v>25.1736</c:v>
                </c:pt>
                <c:pt idx="42">
                  <c:v>25.1736</c:v>
                </c:pt>
                <c:pt idx="43">
                  <c:v>25.174100000000003</c:v>
                </c:pt>
                <c:pt idx="44">
                  <c:v>25.174199999999999</c:v>
                </c:pt>
                <c:pt idx="45">
                  <c:v>25.173699999999997</c:v>
                </c:pt>
                <c:pt idx="46">
                  <c:v>25.174100000000003</c:v>
                </c:pt>
                <c:pt idx="47">
                  <c:v>25.174500000000002</c:v>
                </c:pt>
                <c:pt idx="48">
                  <c:v>25.174199999999999</c:v>
                </c:pt>
                <c:pt idx="49">
                  <c:v>25.174300000000002</c:v>
                </c:pt>
                <c:pt idx="50">
                  <c:v>25.174500000000002</c:v>
                </c:pt>
                <c:pt idx="51">
                  <c:v>25.174900000000001</c:v>
                </c:pt>
                <c:pt idx="52">
                  <c:v>25.174700000000001</c:v>
                </c:pt>
                <c:pt idx="53">
                  <c:v>25.174599999999998</c:v>
                </c:pt>
                <c:pt idx="54">
                  <c:v>25.174999999999997</c:v>
                </c:pt>
                <c:pt idx="55">
                  <c:v>25.1751</c:v>
                </c:pt>
                <c:pt idx="56">
                  <c:v>25.175600000000003</c:v>
                </c:pt>
                <c:pt idx="57">
                  <c:v>25.175400000000003</c:v>
                </c:pt>
                <c:pt idx="58">
                  <c:v>25.175600000000003</c:v>
                </c:pt>
                <c:pt idx="59">
                  <c:v>25.1755</c:v>
                </c:pt>
                <c:pt idx="60">
                  <c:v>25.1751</c:v>
                </c:pt>
                <c:pt idx="61">
                  <c:v>25.175199999999997</c:v>
                </c:pt>
                <c:pt idx="62">
                  <c:v>25.1753</c:v>
                </c:pt>
                <c:pt idx="63">
                  <c:v>25.175600000000003</c:v>
                </c:pt>
                <c:pt idx="64">
                  <c:v>25.175899999999999</c:v>
                </c:pt>
                <c:pt idx="65">
                  <c:v>25.1755</c:v>
                </c:pt>
                <c:pt idx="66">
                  <c:v>25.176099999999998</c:v>
                </c:pt>
                <c:pt idx="67">
                  <c:v>25.176299999999998</c:v>
                </c:pt>
                <c:pt idx="68">
                  <c:v>25.176400000000001</c:v>
                </c:pt>
                <c:pt idx="69">
                  <c:v>25.176099999999998</c:v>
                </c:pt>
                <c:pt idx="70">
                  <c:v>25.176400000000001</c:v>
                </c:pt>
                <c:pt idx="71">
                  <c:v>25.176499999999997</c:v>
                </c:pt>
                <c:pt idx="72">
                  <c:v>25.177</c:v>
                </c:pt>
                <c:pt idx="73">
                  <c:v>25.176499999999997</c:v>
                </c:pt>
                <c:pt idx="74">
                  <c:v>25.176699999999997</c:v>
                </c:pt>
                <c:pt idx="75">
                  <c:v>25.177</c:v>
                </c:pt>
                <c:pt idx="76">
                  <c:v>25.176099999999998</c:v>
                </c:pt>
                <c:pt idx="77">
                  <c:v>25.176099999999998</c:v>
                </c:pt>
                <c:pt idx="78">
                  <c:v>25.176400000000001</c:v>
                </c:pt>
                <c:pt idx="79">
                  <c:v>25.176600000000001</c:v>
                </c:pt>
                <c:pt idx="80">
                  <c:v>25.176900000000003</c:v>
                </c:pt>
                <c:pt idx="81">
                  <c:v>25.177</c:v>
                </c:pt>
                <c:pt idx="82">
                  <c:v>25.176900000000003</c:v>
                </c:pt>
                <c:pt idx="83">
                  <c:v>25.177100000000003</c:v>
                </c:pt>
                <c:pt idx="84">
                  <c:v>25.177700000000002</c:v>
                </c:pt>
                <c:pt idx="85">
                  <c:v>25.177700000000002</c:v>
                </c:pt>
                <c:pt idx="86">
                  <c:v>25.177799999999998</c:v>
                </c:pt>
                <c:pt idx="87">
                  <c:v>25.1783</c:v>
                </c:pt>
                <c:pt idx="88">
                  <c:v>25.178600000000003</c:v>
                </c:pt>
                <c:pt idx="89">
                  <c:v>25.179000000000002</c:v>
                </c:pt>
                <c:pt idx="90">
                  <c:v>25.179099999999998</c:v>
                </c:pt>
                <c:pt idx="91">
                  <c:v>25.178800000000003</c:v>
                </c:pt>
                <c:pt idx="92">
                  <c:v>25.179499999999997</c:v>
                </c:pt>
                <c:pt idx="93">
                  <c:v>25.1798</c:v>
                </c:pt>
                <c:pt idx="94">
                  <c:v>25.179699999999997</c:v>
                </c:pt>
                <c:pt idx="95">
                  <c:v>25.179600000000001</c:v>
                </c:pt>
                <c:pt idx="96">
                  <c:v>25.180700000000002</c:v>
                </c:pt>
                <c:pt idx="97">
                  <c:v>25.180399999999999</c:v>
                </c:pt>
                <c:pt idx="98">
                  <c:v>25.180900000000001</c:v>
                </c:pt>
                <c:pt idx="99">
                  <c:v>25.180799999999998</c:v>
                </c:pt>
                <c:pt idx="100">
                  <c:v>25.181199999999997</c:v>
                </c:pt>
                <c:pt idx="101">
                  <c:v>25.181800000000003</c:v>
                </c:pt>
                <c:pt idx="102">
                  <c:v>25.181600000000003</c:v>
                </c:pt>
                <c:pt idx="103">
                  <c:v>25.181600000000003</c:v>
                </c:pt>
                <c:pt idx="104">
                  <c:v>25.1815</c:v>
                </c:pt>
                <c:pt idx="105">
                  <c:v>25.182000000000002</c:v>
                </c:pt>
                <c:pt idx="106">
                  <c:v>25.182099999999998</c:v>
                </c:pt>
                <c:pt idx="107">
                  <c:v>25.181600000000003</c:v>
                </c:pt>
                <c:pt idx="108">
                  <c:v>25.181800000000003</c:v>
                </c:pt>
                <c:pt idx="109">
                  <c:v>25.182400000000001</c:v>
                </c:pt>
                <c:pt idx="110">
                  <c:v>25.182699999999997</c:v>
                </c:pt>
                <c:pt idx="111">
                  <c:v>25.182200000000002</c:v>
                </c:pt>
                <c:pt idx="112">
                  <c:v>25.182299999999998</c:v>
                </c:pt>
                <c:pt idx="113">
                  <c:v>25.182600000000001</c:v>
                </c:pt>
                <c:pt idx="114">
                  <c:v>25.182499999999997</c:v>
                </c:pt>
                <c:pt idx="115">
                  <c:v>25.182699999999997</c:v>
                </c:pt>
                <c:pt idx="116">
                  <c:v>25.182899999999997</c:v>
                </c:pt>
                <c:pt idx="117">
                  <c:v>25.182699999999997</c:v>
                </c:pt>
                <c:pt idx="118">
                  <c:v>25.182299999999998</c:v>
                </c:pt>
                <c:pt idx="119">
                  <c:v>25.182600000000001</c:v>
                </c:pt>
                <c:pt idx="120">
                  <c:v>25.182699999999997</c:v>
                </c:pt>
                <c:pt idx="121">
                  <c:v>25.182499999999997</c:v>
                </c:pt>
                <c:pt idx="122">
                  <c:v>25.182299999999998</c:v>
                </c:pt>
                <c:pt idx="123">
                  <c:v>25.182299999999998</c:v>
                </c:pt>
                <c:pt idx="124">
                  <c:v>25.181899999999999</c:v>
                </c:pt>
                <c:pt idx="125">
                  <c:v>25.182000000000002</c:v>
                </c:pt>
                <c:pt idx="126">
                  <c:v>25.181800000000003</c:v>
                </c:pt>
                <c:pt idx="127">
                  <c:v>25.181800000000003</c:v>
                </c:pt>
                <c:pt idx="128">
                  <c:v>25.1815</c:v>
                </c:pt>
                <c:pt idx="129">
                  <c:v>25.182299999999998</c:v>
                </c:pt>
                <c:pt idx="130">
                  <c:v>25.182200000000002</c:v>
                </c:pt>
                <c:pt idx="131">
                  <c:v>25.182000000000002</c:v>
                </c:pt>
                <c:pt idx="132">
                  <c:v>25.182299999999998</c:v>
                </c:pt>
                <c:pt idx="133">
                  <c:v>25.182600000000001</c:v>
                </c:pt>
                <c:pt idx="134">
                  <c:v>25.182400000000001</c:v>
                </c:pt>
                <c:pt idx="135">
                  <c:v>25.182600000000001</c:v>
                </c:pt>
                <c:pt idx="136">
                  <c:v>25.182400000000001</c:v>
                </c:pt>
                <c:pt idx="137">
                  <c:v>25.182299999999998</c:v>
                </c:pt>
                <c:pt idx="138">
                  <c:v>25.182400000000001</c:v>
                </c:pt>
                <c:pt idx="139">
                  <c:v>25.181899999999999</c:v>
                </c:pt>
                <c:pt idx="140">
                  <c:v>25.182200000000002</c:v>
                </c:pt>
                <c:pt idx="141">
                  <c:v>25.182499999999997</c:v>
                </c:pt>
                <c:pt idx="142">
                  <c:v>25.182400000000001</c:v>
                </c:pt>
                <c:pt idx="143">
                  <c:v>25.183</c:v>
                </c:pt>
                <c:pt idx="144">
                  <c:v>25.182499999999997</c:v>
                </c:pt>
                <c:pt idx="145">
                  <c:v>25.182699999999997</c:v>
                </c:pt>
                <c:pt idx="146">
                  <c:v>25.183199999999999</c:v>
                </c:pt>
                <c:pt idx="147">
                  <c:v>25.183199999999999</c:v>
                </c:pt>
                <c:pt idx="148">
                  <c:v>25.183500000000002</c:v>
                </c:pt>
                <c:pt idx="149">
                  <c:v>25.183199999999999</c:v>
                </c:pt>
                <c:pt idx="150">
                  <c:v>25.183199999999999</c:v>
                </c:pt>
                <c:pt idx="151">
                  <c:v>25.183599999999998</c:v>
                </c:pt>
                <c:pt idx="152">
                  <c:v>25.183300000000003</c:v>
                </c:pt>
                <c:pt idx="153">
                  <c:v>25.182699999999997</c:v>
                </c:pt>
                <c:pt idx="154">
                  <c:v>25.183</c:v>
                </c:pt>
                <c:pt idx="155">
                  <c:v>25.182699999999997</c:v>
                </c:pt>
                <c:pt idx="156">
                  <c:v>25.182699999999997</c:v>
                </c:pt>
                <c:pt idx="157">
                  <c:v>25.182899999999997</c:v>
                </c:pt>
                <c:pt idx="158">
                  <c:v>25.182899999999997</c:v>
                </c:pt>
                <c:pt idx="159">
                  <c:v>25.183199999999999</c:v>
                </c:pt>
                <c:pt idx="160">
                  <c:v>25.183100000000003</c:v>
                </c:pt>
                <c:pt idx="161">
                  <c:v>25.183199999999999</c:v>
                </c:pt>
                <c:pt idx="162">
                  <c:v>25.182699999999997</c:v>
                </c:pt>
                <c:pt idx="163">
                  <c:v>25.183199999999999</c:v>
                </c:pt>
                <c:pt idx="164">
                  <c:v>25.182600000000001</c:v>
                </c:pt>
                <c:pt idx="165">
                  <c:v>25.182699999999997</c:v>
                </c:pt>
                <c:pt idx="166">
                  <c:v>25.182699999999997</c:v>
                </c:pt>
                <c:pt idx="167">
                  <c:v>25.182600000000001</c:v>
                </c:pt>
                <c:pt idx="168">
                  <c:v>25.182099999999998</c:v>
                </c:pt>
                <c:pt idx="169">
                  <c:v>25.182200000000002</c:v>
                </c:pt>
                <c:pt idx="170">
                  <c:v>25.182600000000001</c:v>
                </c:pt>
                <c:pt idx="171">
                  <c:v>25.182200000000002</c:v>
                </c:pt>
                <c:pt idx="172">
                  <c:v>25.182400000000001</c:v>
                </c:pt>
                <c:pt idx="173">
                  <c:v>25.182499999999997</c:v>
                </c:pt>
                <c:pt idx="174">
                  <c:v>25.182099999999998</c:v>
                </c:pt>
                <c:pt idx="175">
                  <c:v>25.182299999999998</c:v>
                </c:pt>
                <c:pt idx="176">
                  <c:v>25.182600000000001</c:v>
                </c:pt>
                <c:pt idx="177">
                  <c:v>25.182400000000001</c:v>
                </c:pt>
                <c:pt idx="178">
                  <c:v>25.182400000000001</c:v>
                </c:pt>
                <c:pt idx="179">
                  <c:v>25.182099999999998</c:v>
                </c:pt>
                <c:pt idx="180">
                  <c:v>25.182200000000002</c:v>
                </c:pt>
                <c:pt idx="181">
                  <c:v>25.181899999999999</c:v>
                </c:pt>
                <c:pt idx="182">
                  <c:v>25.182499999999997</c:v>
                </c:pt>
                <c:pt idx="183">
                  <c:v>25.181899999999999</c:v>
                </c:pt>
                <c:pt idx="184">
                  <c:v>25.182099999999998</c:v>
                </c:pt>
                <c:pt idx="185">
                  <c:v>25.182200000000002</c:v>
                </c:pt>
                <c:pt idx="186">
                  <c:v>25.181800000000003</c:v>
                </c:pt>
                <c:pt idx="187">
                  <c:v>25.182400000000001</c:v>
                </c:pt>
                <c:pt idx="188">
                  <c:v>25.181800000000003</c:v>
                </c:pt>
                <c:pt idx="189">
                  <c:v>25.182299999999998</c:v>
                </c:pt>
                <c:pt idx="190">
                  <c:v>25.181899999999999</c:v>
                </c:pt>
                <c:pt idx="191">
                  <c:v>25.181800000000003</c:v>
                </c:pt>
                <c:pt idx="192">
                  <c:v>25.182499999999997</c:v>
                </c:pt>
                <c:pt idx="193">
                  <c:v>25.181899999999999</c:v>
                </c:pt>
                <c:pt idx="194">
                  <c:v>25.181399999999996</c:v>
                </c:pt>
                <c:pt idx="195">
                  <c:v>25.1815</c:v>
                </c:pt>
                <c:pt idx="196">
                  <c:v>25.181100000000001</c:v>
                </c:pt>
                <c:pt idx="197">
                  <c:v>25.181100000000001</c:v>
                </c:pt>
                <c:pt idx="198">
                  <c:v>25.180900000000001</c:v>
                </c:pt>
                <c:pt idx="199">
                  <c:v>25.180700000000002</c:v>
                </c:pt>
                <c:pt idx="200">
                  <c:v>25.180100000000003</c:v>
                </c:pt>
                <c:pt idx="201">
                  <c:v>25.18</c:v>
                </c:pt>
                <c:pt idx="202">
                  <c:v>25.179900000000004</c:v>
                </c:pt>
                <c:pt idx="203">
                  <c:v>25.180100000000003</c:v>
                </c:pt>
                <c:pt idx="204">
                  <c:v>25.180100000000003</c:v>
                </c:pt>
                <c:pt idx="205">
                  <c:v>25.179499999999997</c:v>
                </c:pt>
                <c:pt idx="206">
                  <c:v>25.179699999999997</c:v>
                </c:pt>
                <c:pt idx="207">
                  <c:v>25.179900000000004</c:v>
                </c:pt>
                <c:pt idx="208">
                  <c:v>25.180500000000002</c:v>
                </c:pt>
                <c:pt idx="209">
                  <c:v>25.180100000000003</c:v>
                </c:pt>
                <c:pt idx="210">
                  <c:v>25.180900000000001</c:v>
                </c:pt>
                <c:pt idx="211">
                  <c:v>25.180500000000002</c:v>
                </c:pt>
                <c:pt idx="212">
                  <c:v>25.1813</c:v>
                </c:pt>
                <c:pt idx="213">
                  <c:v>25.181199999999997</c:v>
                </c:pt>
                <c:pt idx="214">
                  <c:v>25.181600000000003</c:v>
                </c:pt>
                <c:pt idx="215">
                  <c:v>25.181899999999999</c:v>
                </c:pt>
                <c:pt idx="216">
                  <c:v>25.1815</c:v>
                </c:pt>
                <c:pt idx="217">
                  <c:v>25.181600000000003</c:v>
                </c:pt>
                <c:pt idx="218">
                  <c:v>25.181800000000003</c:v>
                </c:pt>
                <c:pt idx="219">
                  <c:v>25.181800000000003</c:v>
                </c:pt>
                <c:pt idx="220">
                  <c:v>25.182099999999998</c:v>
                </c:pt>
                <c:pt idx="221">
                  <c:v>25.182099999999998</c:v>
                </c:pt>
                <c:pt idx="222">
                  <c:v>25.182400000000001</c:v>
                </c:pt>
                <c:pt idx="223">
                  <c:v>25.182600000000001</c:v>
                </c:pt>
                <c:pt idx="224">
                  <c:v>25.182299999999998</c:v>
                </c:pt>
                <c:pt idx="225">
                  <c:v>25.1828</c:v>
                </c:pt>
                <c:pt idx="226">
                  <c:v>25.182600000000001</c:v>
                </c:pt>
                <c:pt idx="227">
                  <c:v>25.182600000000001</c:v>
                </c:pt>
                <c:pt idx="228">
                  <c:v>25.182899999999997</c:v>
                </c:pt>
                <c:pt idx="229">
                  <c:v>25.183</c:v>
                </c:pt>
                <c:pt idx="230">
                  <c:v>25.183799999999998</c:v>
                </c:pt>
                <c:pt idx="231">
                  <c:v>25.1843</c:v>
                </c:pt>
                <c:pt idx="232">
                  <c:v>25.185699999999997</c:v>
                </c:pt>
                <c:pt idx="233">
                  <c:v>25.186399999999999</c:v>
                </c:pt>
                <c:pt idx="234">
                  <c:v>25.187800000000003</c:v>
                </c:pt>
                <c:pt idx="235">
                  <c:v>25.188299999999998</c:v>
                </c:pt>
                <c:pt idx="236">
                  <c:v>25.1892</c:v>
                </c:pt>
                <c:pt idx="237">
                  <c:v>25.189700000000002</c:v>
                </c:pt>
                <c:pt idx="238">
                  <c:v>25.1905</c:v>
                </c:pt>
                <c:pt idx="239">
                  <c:v>25.191200000000002</c:v>
                </c:pt>
                <c:pt idx="240">
                  <c:v>25.191400000000002</c:v>
                </c:pt>
                <c:pt idx="241">
                  <c:v>25.192100000000003</c:v>
                </c:pt>
                <c:pt idx="242">
                  <c:v>25.191899999999997</c:v>
                </c:pt>
                <c:pt idx="243">
                  <c:v>25.191400000000002</c:v>
                </c:pt>
                <c:pt idx="244">
                  <c:v>25.191699999999997</c:v>
                </c:pt>
                <c:pt idx="245">
                  <c:v>25.191000000000003</c:v>
                </c:pt>
                <c:pt idx="246">
                  <c:v>25.190800000000003</c:v>
                </c:pt>
                <c:pt idx="247">
                  <c:v>25.190600000000003</c:v>
                </c:pt>
                <c:pt idx="248">
                  <c:v>25.190100000000001</c:v>
                </c:pt>
                <c:pt idx="249">
                  <c:v>25.189700000000002</c:v>
                </c:pt>
                <c:pt idx="250">
                  <c:v>25.189500000000002</c:v>
                </c:pt>
                <c:pt idx="251">
                  <c:v>25.1892</c:v>
                </c:pt>
                <c:pt idx="252">
                  <c:v>25.188400000000001</c:v>
                </c:pt>
                <c:pt idx="253">
                  <c:v>25.188200000000002</c:v>
                </c:pt>
                <c:pt idx="254">
                  <c:v>25.187600000000003</c:v>
                </c:pt>
                <c:pt idx="255">
                  <c:v>25.187399999999997</c:v>
                </c:pt>
                <c:pt idx="256">
                  <c:v>25.187199999999997</c:v>
                </c:pt>
                <c:pt idx="257">
                  <c:v>25.186599999999999</c:v>
                </c:pt>
                <c:pt idx="258">
                  <c:v>25.186100000000003</c:v>
                </c:pt>
                <c:pt idx="259">
                  <c:v>25.185699999999997</c:v>
                </c:pt>
                <c:pt idx="260">
                  <c:v>25.185200000000002</c:v>
                </c:pt>
                <c:pt idx="261">
                  <c:v>25.184899999999999</c:v>
                </c:pt>
                <c:pt idx="262">
                  <c:v>25.183999999999997</c:v>
                </c:pt>
                <c:pt idx="263">
                  <c:v>25.183</c:v>
                </c:pt>
                <c:pt idx="264">
                  <c:v>25.182899999999997</c:v>
                </c:pt>
                <c:pt idx="265">
                  <c:v>25.182499999999997</c:v>
                </c:pt>
                <c:pt idx="266">
                  <c:v>25.1828</c:v>
                </c:pt>
                <c:pt idx="267">
                  <c:v>25.182600000000001</c:v>
                </c:pt>
                <c:pt idx="268">
                  <c:v>25.182699999999997</c:v>
                </c:pt>
                <c:pt idx="269">
                  <c:v>25.183199999999999</c:v>
                </c:pt>
                <c:pt idx="270">
                  <c:v>25.182899999999997</c:v>
                </c:pt>
                <c:pt idx="271">
                  <c:v>25.1828</c:v>
                </c:pt>
                <c:pt idx="272">
                  <c:v>25.1828</c:v>
                </c:pt>
                <c:pt idx="273">
                  <c:v>25.182299999999998</c:v>
                </c:pt>
                <c:pt idx="274">
                  <c:v>25.181899999999999</c:v>
                </c:pt>
                <c:pt idx="275">
                  <c:v>25.1813</c:v>
                </c:pt>
                <c:pt idx="276">
                  <c:v>25.181199999999997</c:v>
                </c:pt>
                <c:pt idx="277">
                  <c:v>25.180599999999998</c:v>
                </c:pt>
                <c:pt idx="278">
                  <c:v>25.179499999999997</c:v>
                </c:pt>
                <c:pt idx="279">
                  <c:v>25.179200000000002</c:v>
                </c:pt>
                <c:pt idx="280">
                  <c:v>25.1783</c:v>
                </c:pt>
                <c:pt idx="281">
                  <c:v>25.177599999999998</c:v>
                </c:pt>
                <c:pt idx="282">
                  <c:v>25.177700000000002</c:v>
                </c:pt>
                <c:pt idx="283">
                  <c:v>25.177100000000003</c:v>
                </c:pt>
                <c:pt idx="284">
                  <c:v>25.176600000000001</c:v>
                </c:pt>
                <c:pt idx="285">
                  <c:v>25.176200000000001</c:v>
                </c:pt>
                <c:pt idx="286">
                  <c:v>25.176200000000001</c:v>
                </c:pt>
                <c:pt idx="287">
                  <c:v>25.176299999999998</c:v>
                </c:pt>
                <c:pt idx="288">
                  <c:v>25.176600000000001</c:v>
                </c:pt>
                <c:pt idx="289">
                  <c:v>25.175899999999999</c:v>
                </c:pt>
                <c:pt idx="290">
                  <c:v>25.176200000000001</c:v>
                </c:pt>
                <c:pt idx="291">
                  <c:v>25.176200000000001</c:v>
                </c:pt>
                <c:pt idx="292">
                  <c:v>25.176499999999997</c:v>
                </c:pt>
                <c:pt idx="293">
                  <c:v>25.176600000000001</c:v>
                </c:pt>
                <c:pt idx="294">
                  <c:v>25.176600000000001</c:v>
                </c:pt>
                <c:pt idx="295">
                  <c:v>25.177100000000003</c:v>
                </c:pt>
                <c:pt idx="296">
                  <c:v>25.177300000000002</c:v>
                </c:pt>
                <c:pt idx="297">
                  <c:v>25.177599999999998</c:v>
                </c:pt>
                <c:pt idx="298">
                  <c:v>25.177500000000002</c:v>
                </c:pt>
                <c:pt idx="299">
                  <c:v>25.177199999999999</c:v>
                </c:pt>
              </c:numCache>
            </c:numRef>
          </c:xVal>
          <c:yVal>
            <c:numRef>
              <c:f>'1e Solution'!$D$10:$D$309</c:f>
              <c:numCache>
                <c:formatCode>0.0000</c:formatCode>
                <c:ptCount val="300"/>
                <c:pt idx="0">
                  <c:v>25.176561908219501</c:v>
                </c:pt>
                <c:pt idx="1">
                  <c:v>25.176930449533927</c:v>
                </c:pt>
                <c:pt idx="2">
                  <c:v>25.176542486809751</c:v>
                </c:pt>
                <c:pt idx="3">
                  <c:v>25.176866806265707</c:v>
                </c:pt>
                <c:pt idx="4">
                  <c:v>25.176661316875482</c:v>
                </c:pt>
                <c:pt idx="5">
                  <c:v>25.176074355871037</c:v>
                </c:pt>
                <c:pt idx="6">
                  <c:v>25.1762855345861</c:v>
                </c:pt>
                <c:pt idx="7">
                  <c:v>25.175772535322778</c:v>
                </c:pt>
                <c:pt idx="8">
                  <c:v>25.175193591296249</c:v>
                </c:pt>
                <c:pt idx="9">
                  <c:v>25.17493169977763</c:v>
                </c:pt>
                <c:pt idx="10">
                  <c:v>25.175193901624937</c:v>
                </c:pt>
                <c:pt idx="11">
                  <c:v>25.17531674005528</c:v>
                </c:pt>
                <c:pt idx="12">
                  <c:v>25.17490317540387</c:v>
                </c:pt>
                <c:pt idx="13">
                  <c:v>25.175122681198104</c:v>
                </c:pt>
                <c:pt idx="14">
                  <c:v>25.174781112810081</c:v>
                </c:pt>
                <c:pt idx="15">
                  <c:v>25.174680747362856</c:v>
                </c:pt>
                <c:pt idx="16">
                  <c:v>25.174781397278025</c:v>
                </c:pt>
                <c:pt idx="17">
                  <c:v>25.175158601739952</c:v>
                </c:pt>
                <c:pt idx="18">
                  <c:v>25.174779095674012</c:v>
                </c:pt>
                <c:pt idx="19">
                  <c:v>25.174564374134775</c:v>
                </c:pt>
                <c:pt idx="20">
                  <c:v>25.174773251151692</c:v>
                </c:pt>
                <c:pt idx="21">
                  <c:v>25.174125543658192</c:v>
                </c:pt>
                <c:pt idx="22">
                  <c:v>25.174983033306603</c:v>
                </c:pt>
                <c:pt idx="23">
                  <c:v>25.174955129589819</c:v>
                </c:pt>
                <c:pt idx="24">
                  <c:v>25.175189582884457</c:v>
                </c:pt>
                <c:pt idx="25">
                  <c:v>25.175222244976055</c:v>
                </c:pt>
                <c:pt idx="26">
                  <c:v>25.175170471811157</c:v>
                </c:pt>
                <c:pt idx="27">
                  <c:v>25.175108819851516</c:v>
                </c:pt>
                <c:pt idx="28">
                  <c:v>25.174682919663212</c:v>
                </c:pt>
                <c:pt idx="29">
                  <c:v>25.175035427125977</c:v>
                </c:pt>
                <c:pt idx="30">
                  <c:v>25.175070106352337</c:v>
                </c:pt>
                <c:pt idx="31">
                  <c:v>25.175204840710251</c:v>
                </c:pt>
                <c:pt idx="32">
                  <c:v>25.174797896416521</c:v>
                </c:pt>
                <c:pt idx="33">
                  <c:v>25.174561607038129</c:v>
                </c:pt>
                <c:pt idx="34">
                  <c:v>25.174669187622044</c:v>
                </c:pt>
                <c:pt idx="35">
                  <c:v>25.174598743027786</c:v>
                </c:pt>
                <c:pt idx="36">
                  <c:v>25.174317585322456</c:v>
                </c:pt>
                <c:pt idx="37">
                  <c:v>25.174498558610935</c:v>
                </c:pt>
                <c:pt idx="38">
                  <c:v>25.174020109530716</c:v>
                </c:pt>
                <c:pt idx="39">
                  <c:v>25.174190273024863</c:v>
                </c:pt>
                <c:pt idx="40">
                  <c:v>25.174395426075534</c:v>
                </c:pt>
                <c:pt idx="41">
                  <c:v>25.174079459866959</c:v>
                </c:pt>
                <c:pt idx="42">
                  <c:v>25.17396445727735</c:v>
                </c:pt>
                <c:pt idx="43">
                  <c:v>25.17445262997893</c:v>
                </c:pt>
                <c:pt idx="44">
                  <c:v>25.17404291867939</c:v>
                </c:pt>
                <c:pt idx="45">
                  <c:v>25.174260096953446</c:v>
                </c:pt>
                <c:pt idx="46">
                  <c:v>25.174829963707793</c:v>
                </c:pt>
                <c:pt idx="47">
                  <c:v>25.174483611116898</c:v>
                </c:pt>
                <c:pt idx="48">
                  <c:v>25.175068890898444</c:v>
                </c:pt>
                <c:pt idx="49">
                  <c:v>25.17548214524146</c:v>
                </c:pt>
                <c:pt idx="50">
                  <c:v>25.175529625530885</c:v>
                </c:pt>
                <c:pt idx="51">
                  <c:v>25.17543419945963</c:v>
                </c:pt>
                <c:pt idx="52">
                  <c:v>25.175155679478451</c:v>
                </c:pt>
                <c:pt idx="53">
                  <c:v>25.175924208484957</c:v>
                </c:pt>
                <c:pt idx="54">
                  <c:v>25.175963827119404</c:v>
                </c:pt>
                <c:pt idx="55">
                  <c:v>25.175839281857634</c:v>
                </c:pt>
                <c:pt idx="56">
                  <c:v>25.176103164722633</c:v>
                </c:pt>
                <c:pt idx="57">
                  <c:v>25.176308964407667</c:v>
                </c:pt>
                <c:pt idx="58">
                  <c:v>25.175544107536552</c:v>
                </c:pt>
                <c:pt idx="59">
                  <c:v>25.175999437341545</c:v>
                </c:pt>
                <c:pt idx="60">
                  <c:v>25.175903571624701</c:v>
                </c:pt>
                <c:pt idx="61">
                  <c:v>25.176342867825156</c:v>
                </c:pt>
                <c:pt idx="62">
                  <c:v>25.176188867178496</c:v>
                </c:pt>
                <c:pt idx="63">
                  <c:v>25.176762277178398</c:v>
                </c:pt>
                <c:pt idx="64">
                  <c:v>25.176340255891375</c:v>
                </c:pt>
                <c:pt idx="65">
                  <c:v>25.176639904188733</c:v>
                </c:pt>
                <c:pt idx="66">
                  <c:v>25.176666721768754</c:v>
                </c:pt>
                <c:pt idx="67">
                  <c:v>25.17694418158419</c:v>
                </c:pt>
                <c:pt idx="68">
                  <c:v>25.177433104677334</c:v>
                </c:pt>
                <c:pt idx="69">
                  <c:v>25.177060710058527</c:v>
                </c:pt>
                <c:pt idx="70">
                  <c:v>25.177506781923</c:v>
                </c:pt>
                <c:pt idx="71">
                  <c:v>25.177028487581708</c:v>
                </c:pt>
                <c:pt idx="72">
                  <c:v>25.17759157928856</c:v>
                </c:pt>
                <c:pt idx="73">
                  <c:v>25.178010368138871</c:v>
                </c:pt>
                <c:pt idx="74">
                  <c:v>25.177486300217481</c:v>
                </c:pt>
                <c:pt idx="75">
                  <c:v>25.177420019143483</c:v>
                </c:pt>
                <c:pt idx="76">
                  <c:v>25.177495532501439</c:v>
                </c:pt>
                <c:pt idx="77">
                  <c:v>25.177968137545349</c:v>
                </c:pt>
                <c:pt idx="78">
                  <c:v>25.177375926584205</c:v>
                </c:pt>
                <c:pt idx="79">
                  <c:v>25.177308869690194</c:v>
                </c:pt>
                <c:pt idx="80">
                  <c:v>25.17795611229991</c:v>
                </c:pt>
                <c:pt idx="81">
                  <c:v>25.177853910645808</c:v>
                </c:pt>
                <c:pt idx="82">
                  <c:v>25.17814370613371</c:v>
                </c:pt>
                <c:pt idx="83">
                  <c:v>25.178608139271887</c:v>
                </c:pt>
                <c:pt idx="84">
                  <c:v>25.178659317692279</c:v>
                </c:pt>
                <c:pt idx="85">
                  <c:v>25.179005205217265</c:v>
                </c:pt>
                <c:pt idx="86">
                  <c:v>25.179352023764807</c:v>
                </c:pt>
                <c:pt idx="87">
                  <c:v>25.179449751553705</c:v>
                </c:pt>
                <c:pt idx="88">
                  <c:v>25.179494619962668</c:v>
                </c:pt>
                <c:pt idx="89">
                  <c:v>25.180011602347349</c:v>
                </c:pt>
                <c:pt idx="90">
                  <c:v>25.179946407375667</c:v>
                </c:pt>
                <c:pt idx="91">
                  <c:v>25.180373368518133</c:v>
                </c:pt>
                <c:pt idx="92">
                  <c:v>25.180824095757146</c:v>
                </c:pt>
                <c:pt idx="93">
                  <c:v>25.180801131398084</c:v>
                </c:pt>
                <c:pt idx="94">
                  <c:v>25.1815431543979</c:v>
                </c:pt>
                <c:pt idx="95">
                  <c:v>25.181256927404718</c:v>
                </c:pt>
                <c:pt idx="96">
                  <c:v>25.181544085385553</c:v>
                </c:pt>
                <c:pt idx="97">
                  <c:v>25.181811977115444</c:v>
                </c:pt>
                <c:pt idx="98">
                  <c:v>25.18221506899755</c:v>
                </c:pt>
                <c:pt idx="99">
                  <c:v>25.182227559752107</c:v>
                </c:pt>
                <c:pt idx="100">
                  <c:v>25.182932757312642</c:v>
                </c:pt>
                <c:pt idx="101">
                  <c:v>25.18305683734161</c:v>
                </c:pt>
                <c:pt idx="102">
                  <c:v>25.183129428557038</c:v>
                </c:pt>
                <c:pt idx="103">
                  <c:v>25.183295765113485</c:v>
                </c:pt>
                <c:pt idx="104">
                  <c:v>25.182981297998765</c:v>
                </c:pt>
                <c:pt idx="105">
                  <c:v>25.182737922195031</c:v>
                </c:pt>
                <c:pt idx="106">
                  <c:v>25.183109386450724</c:v>
                </c:pt>
                <c:pt idx="107">
                  <c:v>25.183351701989011</c:v>
                </c:pt>
                <c:pt idx="108">
                  <c:v>25.18326894748094</c:v>
                </c:pt>
                <c:pt idx="109">
                  <c:v>25.183530348290276</c:v>
                </c:pt>
                <c:pt idx="110">
                  <c:v>25.183566424086166</c:v>
                </c:pt>
                <c:pt idx="111">
                  <c:v>25.18383664344708</c:v>
                </c:pt>
                <c:pt idx="112">
                  <c:v>25.183625929754669</c:v>
                </c:pt>
                <c:pt idx="113">
                  <c:v>25.184198099697426</c:v>
                </c:pt>
                <c:pt idx="114">
                  <c:v>25.184515954689232</c:v>
                </c:pt>
                <c:pt idx="115">
                  <c:v>25.184192255158791</c:v>
                </c:pt>
                <c:pt idx="116">
                  <c:v>25.184113638356564</c:v>
                </c:pt>
                <c:pt idx="117">
                  <c:v>25.1836866508811</c:v>
                </c:pt>
                <c:pt idx="118">
                  <c:v>25.184027315040908</c:v>
                </c:pt>
                <c:pt idx="119">
                  <c:v>25.18410916443986</c:v>
                </c:pt>
                <c:pt idx="120">
                  <c:v>25.184324662408869</c:v>
                </c:pt>
                <c:pt idx="121">
                  <c:v>25.183550080069551</c:v>
                </c:pt>
                <c:pt idx="122">
                  <c:v>25.183573070308057</c:v>
                </c:pt>
                <c:pt idx="123">
                  <c:v>25.183758492147263</c:v>
                </c:pt>
                <c:pt idx="124">
                  <c:v>25.183851590982442</c:v>
                </c:pt>
                <c:pt idx="125">
                  <c:v>25.183218389649653</c:v>
                </c:pt>
                <c:pt idx="126">
                  <c:v>25.183464067097759</c:v>
                </c:pt>
                <c:pt idx="127">
                  <c:v>25.183544856190906</c:v>
                </c:pt>
                <c:pt idx="128">
                  <c:v>25.183101679937636</c:v>
                </c:pt>
                <c:pt idx="129">
                  <c:v>25.183749854644304</c:v>
                </c:pt>
                <c:pt idx="130">
                  <c:v>25.184075105779812</c:v>
                </c:pt>
                <c:pt idx="131">
                  <c:v>25.183607904786697</c:v>
                </c:pt>
                <c:pt idx="132">
                  <c:v>25.183583078432207</c:v>
                </c:pt>
                <c:pt idx="133">
                  <c:v>25.183426000022507</c:v>
                </c:pt>
                <c:pt idx="134">
                  <c:v>25.183569217051001</c:v>
                </c:pt>
                <c:pt idx="135">
                  <c:v>25.183698831311688</c:v>
                </c:pt>
                <c:pt idx="136">
                  <c:v>25.183915415407625</c:v>
                </c:pt>
                <c:pt idx="137">
                  <c:v>25.183916036066535</c:v>
                </c:pt>
                <c:pt idx="138">
                  <c:v>25.18376743997959</c:v>
                </c:pt>
                <c:pt idx="139">
                  <c:v>25.183846341242486</c:v>
                </c:pt>
                <c:pt idx="140">
                  <c:v>25.184024547936474</c:v>
                </c:pt>
                <c:pt idx="141">
                  <c:v>25.184107923121928</c:v>
                </c:pt>
                <c:pt idx="142">
                  <c:v>25.184141542149007</c:v>
                </c:pt>
                <c:pt idx="143">
                  <c:v>25.184506696525318</c:v>
                </c:pt>
                <c:pt idx="144">
                  <c:v>25.184542927496466</c:v>
                </c:pt>
                <c:pt idx="145">
                  <c:v>25.184834714838701</c:v>
                </c:pt>
                <c:pt idx="146">
                  <c:v>25.184601657358314</c:v>
                </c:pt>
                <c:pt idx="147">
                  <c:v>25.184802181958219</c:v>
                </c:pt>
                <c:pt idx="148">
                  <c:v>25.184962027536983</c:v>
                </c:pt>
                <c:pt idx="149">
                  <c:v>25.184557719870156</c:v>
                </c:pt>
                <c:pt idx="150">
                  <c:v>25.18461660489703</c:v>
                </c:pt>
                <c:pt idx="151">
                  <c:v>25.184587614947361</c:v>
                </c:pt>
                <c:pt idx="152">
                  <c:v>25.184299680884294</c:v>
                </c:pt>
                <c:pt idx="153">
                  <c:v>25.185067617170375</c:v>
                </c:pt>
                <c:pt idx="154">
                  <c:v>25.184706936650912</c:v>
                </c:pt>
                <c:pt idx="155">
                  <c:v>25.184407572107546</c:v>
                </c:pt>
                <c:pt idx="156">
                  <c:v>25.184744072751926</c:v>
                </c:pt>
                <c:pt idx="157">
                  <c:v>25.184368729197899</c:v>
                </c:pt>
                <c:pt idx="158">
                  <c:v>25.184408192766512</c:v>
                </c:pt>
                <c:pt idx="159">
                  <c:v>25.1842925950275</c:v>
                </c:pt>
                <c:pt idx="160">
                  <c:v>25.184200737498088</c:v>
                </c:pt>
                <c:pt idx="161">
                  <c:v>25.184325722701317</c:v>
                </c:pt>
                <c:pt idx="162">
                  <c:v>25.184055994656262</c:v>
                </c:pt>
                <c:pt idx="163">
                  <c:v>25.184590097583566</c:v>
                </c:pt>
                <c:pt idx="164">
                  <c:v>25.183796404061468</c:v>
                </c:pt>
                <c:pt idx="165">
                  <c:v>25.183746466881246</c:v>
                </c:pt>
                <c:pt idx="166">
                  <c:v>25.184104845687955</c:v>
                </c:pt>
                <c:pt idx="167">
                  <c:v>25.184020074019884</c:v>
                </c:pt>
                <c:pt idx="168">
                  <c:v>25.183996644144997</c:v>
                </c:pt>
                <c:pt idx="169">
                  <c:v>25.184068459556897</c:v>
                </c:pt>
                <c:pt idx="170">
                  <c:v>25.18392389774624</c:v>
                </c:pt>
                <c:pt idx="171">
                  <c:v>25.183751406291606</c:v>
                </c:pt>
                <c:pt idx="172">
                  <c:v>25.183852211641408</c:v>
                </c:pt>
                <c:pt idx="173">
                  <c:v>25.184354247154488</c:v>
                </c:pt>
                <c:pt idx="174">
                  <c:v>25.183962430321287</c:v>
                </c:pt>
                <c:pt idx="175">
                  <c:v>25.184098225325783</c:v>
                </c:pt>
                <c:pt idx="176">
                  <c:v>25.184343308039615</c:v>
                </c:pt>
                <c:pt idx="177">
                  <c:v>25.184405735991277</c:v>
                </c:pt>
                <c:pt idx="178">
                  <c:v>25.184236166781375</c:v>
                </c:pt>
                <c:pt idx="179">
                  <c:v>25.183947922418838</c:v>
                </c:pt>
                <c:pt idx="180">
                  <c:v>25.183829557591253</c:v>
                </c:pt>
                <c:pt idx="181">
                  <c:v>25.183689443846106</c:v>
                </c:pt>
                <c:pt idx="182">
                  <c:v>25.183610516726105</c:v>
                </c:pt>
                <c:pt idx="183">
                  <c:v>25.183411362818447</c:v>
                </c:pt>
                <c:pt idx="184">
                  <c:v>25.183729967699037</c:v>
                </c:pt>
                <c:pt idx="185">
                  <c:v>25.184068614721582</c:v>
                </c:pt>
                <c:pt idx="186">
                  <c:v>25.183799041861789</c:v>
                </c:pt>
                <c:pt idx="187">
                  <c:v>25.184100371771365</c:v>
                </c:pt>
                <c:pt idx="188">
                  <c:v>25.183979369138001</c:v>
                </c:pt>
                <c:pt idx="189">
                  <c:v>25.184152481263197</c:v>
                </c:pt>
                <c:pt idx="190">
                  <c:v>25.183552717869759</c:v>
                </c:pt>
                <c:pt idx="191">
                  <c:v>25.183825704333856</c:v>
                </c:pt>
                <c:pt idx="192">
                  <c:v>25.183632705280615</c:v>
                </c:pt>
                <c:pt idx="193">
                  <c:v>25.183276498829741</c:v>
                </c:pt>
                <c:pt idx="194">
                  <c:v>25.182837486197229</c:v>
                </c:pt>
                <c:pt idx="195">
                  <c:v>25.183010132769937</c:v>
                </c:pt>
                <c:pt idx="196">
                  <c:v>25.182595636189831</c:v>
                </c:pt>
                <c:pt idx="197">
                  <c:v>25.18233268380618</c:v>
                </c:pt>
                <c:pt idx="198">
                  <c:v>25.182388000007109</c:v>
                </c:pt>
                <c:pt idx="199">
                  <c:v>25.182110100111856</c:v>
                </c:pt>
                <c:pt idx="200">
                  <c:v>25.181728446821921</c:v>
                </c:pt>
                <c:pt idx="201">
                  <c:v>25.181795788271984</c:v>
                </c:pt>
                <c:pt idx="202">
                  <c:v>25.181498311822509</c:v>
                </c:pt>
                <c:pt idx="203">
                  <c:v>25.181326130820764</c:v>
                </c:pt>
                <c:pt idx="204">
                  <c:v>25.181787176634884</c:v>
                </c:pt>
                <c:pt idx="205">
                  <c:v>25.18146717545568</c:v>
                </c:pt>
                <c:pt idx="206">
                  <c:v>25.181884594164842</c:v>
                </c:pt>
                <c:pt idx="207">
                  <c:v>25.181938850066786</c:v>
                </c:pt>
                <c:pt idx="208">
                  <c:v>25.181875180843576</c:v>
                </c:pt>
                <c:pt idx="209">
                  <c:v>25.182121659878135</c:v>
                </c:pt>
                <c:pt idx="210">
                  <c:v>25.182967746949373</c:v>
                </c:pt>
                <c:pt idx="211">
                  <c:v>25.182602282409846</c:v>
                </c:pt>
                <c:pt idx="212">
                  <c:v>25.183004262372606</c:v>
                </c:pt>
                <c:pt idx="213">
                  <c:v>25.183021071880489</c:v>
                </c:pt>
                <c:pt idx="214">
                  <c:v>25.183500453222393</c:v>
                </c:pt>
                <c:pt idx="215">
                  <c:v>25.183536373853258</c:v>
                </c:pt>
                <c:pt idx="216">
                  <c:v>25.183421681271511</c:v>
                </c:pt>
                <c:pt idx="217">
                  <c:v>25.183491970884859</c:v>
                </c:pt>
                <c:pt idx="218">
                  <c:v>25.183780835867481</c:v>
                </c:pt>
                <c:pt idx="219">
                  <c:v>25.183850039335198</c:v>
                </c:pt>
                <c:pt idx="220">
                  <c:v>25.183778999751553</c:v>
                </c:pt>
                <c:pt idx="221">
                  <c:v>25.184350393896523</c:v>
                </c:pt>
                <c:pt idx="222">
                  <c:v>25.184272397749623</c:v>
                </c:pt>
                <c:pt idx="223">
                  <c:v>25.184115784802088</c:v>
                </c:pt>
                <c:pt idx="224">
                  <c:v>25.184577917149795</c:v>
                </c:pt>
                <c:pt idx="225">
                  <c:v>25.185445572742765</c:v>
                </c:pt>
                <c:pt idx="226">
                  <c:v>25.184394486546751</c:v>
                </c:pt>
                <c:pt idx="227">
                  <c:v>25.184761347762844</c:v>
                </c:pt>
                <c:pt idx="228">
                  <c:v>25.184390012629649</c:v>
                </c:pt>
                <c:pt idx="229">
                  <c:v>25.185313320613602</c:v>
                </c:pt>
                <c:pt idx="230">
                  <c:v>25.186042103871273</c:v>
                </c:pt>
                <c:pt idx="231">
                  <c:v>25.186677788370503</c:v>
                </c:pt>
                <c:pt idx="232">
                  <c:v>25.187817370995049</c:v>
                </c:pt>
                <c:pt idx="233">
                  <c:v>25.18973598564429</c:v>
                </c:pt>
                <c:pt idx="234">
                  <c:v>25.189956242365326</c:v>
                </c:pt>
                <c:pt idx="235">
                  <c:v>25.190824235529021</c:v>
                </c:pt>
                <c:pt idx="236">
                  <c:v>25.191462688037518</c:v>
                </c:pt>
                <c:pt idx="237">
                  <c:v>25.192579307835217</c:v>
                </c:pt>
                <c:pt idx="238">
                  <c:v>25.193249983306202</c:v>
                </c:pt>
                <c:pt idx="239">
                  <c:v>25.19374092590391</c:v>
                </c:pt>
                <c:pt idx="240">
                  <c:v>25.193977371787412</c:v>
                </c:pt>
                <c:pt idx="241">
                  <c:v>25.194219222608751</c:v>
                </c:pt>
                <c:pt idx="242">
                  <c:v>25.193371115575644</c:v>
                </c:pt>
                <c:pt idx="243">
                  <c:v>25.193606190807543</c:v>
                </c:pt>
                <c:pt idx="244">
                  <c:v>25.193201416611942</c:v>
                </c:pt>
                <c:pt idx="245">
                  <c:v>25.192913947310956</c:v>
                </c:pt>
                <c:pt idx="246">
                  <c:v>25.19253937867586</c:v>
                </c:pt>
                <c:pt idx="247">
                  <c:v>25.191988309775525</c:v>
                </c:pt>
                <c:pt idx="248">
                  <c:v>25.191732752864255</c:v>
                </c:pt>
                <c:pt idx="249">
                  <c:v>25.19183001551562</c:v>
                </c:pt>
                <c:pt idx="250">
                  <c:v>25.191104463616171</c:v>
                </c:pt>
                <c:pt idx="251">
                  <c:v>25.190571445815408</c:v>
                </c:pt>
                <c:pt idx="252">
                  <c:v>25.190626451821004</c:v>
                </c:pt>
                <c:pt idx="253">
                  <c:v>25.189872246375671</c:v>
                </c:pt>
                <c:pt idx="254">
                  <c:v>25.189335685835374</c:v>
                </c:pt>
                <c:pt idx="255">
                  <c:v>25.18922792375912</c:v>
                </c:pt>
                <c:pt idx="256">
                  <c:v>25.188359025876366</c:v>
                </c:pt>
                <c:pt idx="257">
                  <c:v>25.187740771252265</c:v>
                </c:pt>
                <c:pt idx="258">
                  <c:v>25.187626544022635</c:v>
                </c:pt>
                <c:pt idx="259">
                  <c:v>25.186952637065303</c:v>
                </c:pt>
                <c:pt idx="260">
                  <c:v>25.186654048147432</c:v>
                </c:pt>
                <c:pt idx="261">
                  <c:v>25.185423384176374</c:v>
                </c:pt>
                <c:pt idx="262">
                  <c:v>25.185245668763855</c:v>
                </c:pt>
                <c:pt idx="263">
                  <c:v>25.184950467761041</c:v>
                </c:pt>
                <c:pt idx="264">
                  <c:v>25.184391564277178</c:v>
                </c:pt>
                <c:pt idx="265">
                  <c:v>25.184985612583375</c:v>
                </c:pt>
                <c:pt idx="266">
                  <c:v>25.184002799012774</c:v>
                </c:pt>
                <c:pt idx="267">
                  <c:v>25.184436562055623</c:v>
                </c:pt>
                <c:pt idx="268">
                  <c:v>25.184461388416423</c:v>
                </c:pt>
                <c:pt idx="269">
                  <c:v>25.184496688398497</c:v>
                </c:pt>
                <c:pt idx="270">
                  <c:v>25.18413166332715</c:v>
                </c:pt>
                <c:pt idx="271">
                  <c:v>25.184418071589107</c:v>
                </c:pt>
                <c:pt idx="272">
                  <c:v>25.184023772112766</c:v>
                </c:pt>
                <c:pt idx="273">
                  <c:v>25.183675091109535</c:v>
                </c:pt>
                <c:pt idx="274">
                  <c:v>25.18322547550423</c:v>
                </c:pt>
                <c:pt idx="275">
                  <c:v>25.182377681557227</c:v>
                </c:pt>
                <c:pt idx="276">
                  <c:v>25.182230637184375</c:v>
                </c:pt>
                <c:pt idx="277">
                  <c:v>25.182000967644797</c:v>
                </c:pt>
                <c:pt idx="278">
                  <c:v>25.181047894822825</c:v>
                </c:pt>
                <c:pt idx="279">
                  <c:v>25.180279649120394</c:v>
                </c:pt>
                <c:pt idx="280">
                  <c:v>25.179518799768289</c:v>
                </c:pt>
                <c:pt idx="281">
                  <c:v>25.178772148138535</c:v>
                </c:pt>
                <c:pt idx="282">
                  <c:v>25.178603510198059</c:v>
                </c:pt>
                <c:pt idx="283">
                  <c:v>25.17857392550269</c:v>
                </c:pt>
                <c:pt idx="284">
                  <c:v>25.178122138273011</c:v>
                </c:pt>
                <c:pt idx="285">
                  <c:v>25.178360445038322</c:v>
                </c:pt>
                <c:pt idx="286">
                  <c:v>25.178002506472922</c:v>
                </c:pt>
                <c:pt idx="287">
                  <c:v>25.178499627575775</c:v>
                </c:pt>
                <c:pt idx="288">
                  <c:v>25.177843437045283</c:v>
                </c:pt>
                <c:pt idx="289">
                  <c:v>25.17790878714095</c:v>
                </c:pt>
                <c:pt idx="290">
                  <c:v>25.17825007137651</c:v>
                </c:pt>
                <c:pt idx="291">
                  <c:v>25.17872298685495</c:v>
                </c:pt>
                <c:pt idx="292">
                  <c:v>25.178341618415345</c:v>
                </c:pt>
                <c:pt idx="293">
                  <c:v>25.178744554719401</c:v>
                </c:pt>
                <c:pt idx="294">
                  <c:v>25.179165671180158</c:v>
                </c:pt>
                <c:pt idx="295">
                  <c:v>25.179274648391186</c:v>
                </c:pt>
                <c:pt idx="296">
                  <c:v>25.178984542477394</c:v>
                </c:pt>
                <c:pt idx="297">
                  <c:v>25.179447139617537</c:v>
                </c:pt>
                <c:pt idx="298">
                  <c:v>25.179142551667837</c:v>
                </c:pt>
                <c:pt idx="299">
                  <c:v>25.179258769888918</c:v>
                </c:pt>
              </c:numCache>
            </c:numRef>
          </c:yVal>
          <c:smooth val="0"/>
          <c:extLst>
            <c:ext xmlns:c16="http://schemas.microsoft.com/office/drawing/2014/chart" uri="{C3380CC4-5D6E-409C-BE32-E72D297353CC}">
              <c16:uniqueId val="{00000000-BFE5-4BFC-AEF0-00326B389369}"/>
            </c:ext>
          </c:extLst>
        </c:ser>
        <c:dLbls>
          <c:showLegendKey val="0"/>
          <c:showVal val="0"/>
          <c:showCatName val="0"/>
          <c:showSerName val="0"/>
          <c:showPercent val="0"/>
          <c:showBubbleSize val="0"/>
        </c:dLbls>
        <c:axId val="667110784"/>
        <c:axId val="667111360"/>
      </c:scatterChart>
      <c:valAx>
        <c:axId val="667110784"/>
        <c:scaling>
          <c:orientation val="minMax"/>
        </c:scaling>
        <c:delete val="0"/>
        <c:axPos val="b"/>
        <c:numFmt formatCode="General" sourceLinked="1"/>
        <c:majorTickMark val="out"/>
        <c:minorTickMark val="none"/>
        <c:tickLblPos val="nextTo"/>
        <c:crossAx val="667111360"/>
        <c:crosses val="autoZero"/>
        <c:crossBetween val="midCat"/>
      </c:valAx>
      <c:valAx>
        <c:axId val="667111360"/>
        <c:scaling>
          <c:orientation val="minMax"/>
        </c:scaling>
        <c:delete val="0"/>
        <c:axPos val="l"/>
        <c:majorGridlines/>
        <c:numFmt formatCode="0.0000" sourceLinked="1"/>
        <c:majorTickMark val="out"/>
        <c:minorTickMark val="none"/>
        <c:tickLblPos val="nextTo"/>
        <c:crossAx val="667110784"/>
        <c:crosses val="autoZero"/>
        <c:crossBetween val="midCat"/>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yVal>
            <c:numRef>
              <c:f>'2a Solution'!$B$10:$B$89</c:f>
              <c:numCache>
                <c:formatCode>0.0000</c:formatCode>
                <c:ptCount val="80"/>
                <c:pt idx="0">
                  <c:v>135.44999999999999</c:v>
                </c:pt>
                <c:pt idx="1">
                  <c:v>136.3049</c:v>
                </c:pt>
                <c:pt idx="2">
                  <c:v>135.79949999999999</c:v>
                </c:pt>
                <c:pt idx="3">
                  <c:v>135.4888</c:v>
                </c:pt>
                <c:pt idx="4">
                  <c:v>135.35730000000001</c:v>
                </c:pt>
                <c:pt idx="5">
                  <c:v>135.47839999999999</c:v>
                </c:pt>
                <c:pt idx="6">
                  <c:v>135.51349999999999</c:v>
                </c:pt>
                <c:pt idx="7">
                  <c:v>135.5215</c:v>
                </c:pt>
                <c:pt idx="8">
                  <c:v>135.1755</c:v>
                </c:pt>
                <c:pt idx="9">
                  <c:v>135.02180000000001</c:v>
                </c:pt>
                <c:pt idx="10">
                  <c:v>135.2287</c:v>
                </c:pt>
                <c:pt idx="11">
                  <c:v>135.48490000000001</c:v>
                </c:pt>
                <c:pt idx="12">
                  <c:v>135.792</c:v>
                </c:pt>
                <c:pt idx="13">
                  <c:v>134.9838</c:v>
                </c:pt>
                <c:pt idx="14">
                  <c:v>135.5607</c:v>
                </c:pt>
                <c:pt idx="15">
                  <c:v>135.65</c:v>
                </c:pt>
                <c:pt idx="16">
                  <c:v>135.8347</c:v>
                </c:pt>
                <c:pt idx="17">
                  <c:v>135.5308</c:v>
                </c:pt>
                <c:pt idx="18">
                  <c:v>135.56649999999999</c:v>
                </c:pt>
                <c:pt idx="19">
                  <c:v>135.3603</c:v>
                </c:pt>
                <c:pt idx="20">
                  <c:v>136.17320000000001</c:v>
                </c:pt>
                <c:pt idx="21">
                  <c:v>135.64070000000001</c:v>
                </c:pt>
                <c:pt idx="22">
                  <c:v>135.61179999999999</c:v>
                </c:pt>
                <c:pt idx="23">
                  <c:v>135.8227</c:v>
                </c:pt>
                <c:pt idx="24">
                  <c:v>135.4522</c:v>
                </c:pt>
                <c:pt idx="25">
                  <c:v>135.30279999999999</c:v>
                </c:pt>
                <c:pt idx="26">
                  <c:v>135.32769999999999</c:v>
                </c:pt>
                <c:pt idx="27">
                  <c:v>135.79730000000001</c:v>
                </c:pt>
                <c:pt idx="28">
                  <c:v>135.6123</c:v>
                </c:pt>
                <c:pt idx="29">
                  <c:v>135.3364</c:v>
                </c:pt>
                <c:pt idx="30">
                  <c:v>135.2869</c:v>
                </c:pt>
                <c:pt idx="31">
                  <c:v>135.8288</c:v>
                </c:pt>
                <c:pt idx="32">
                  <c:v>135.41569999999999</c:v>
                </c:pt>
                <c:pt idx="33">
                  <c:v>135.80359999999999</c:v>
                </c:pt>
                <c:pt idx="34">
                  <c:v>135.73509999999999</c:v>
                </c:pt>
                <c:pt idx="35">
                  <c:v>135.40090000000001</c:v>
                </c:pt>
                <c:pt idx="36">
                  <c:v>135.66329999999999</c:v>
                </c:pt>
                <c:pt idx="37">
                  <c:v>135.1611</c:v>
                </c:pt>
                <c:pt idx="38">
                  <c:v>135.60990000000001</c:v>
                </c:pt>
                <c:pt idx="39">
                  <c:v>135.46950000000001</c:v>
                </c:pt>
                <c:pt idx="40">
                  <c:v>135.10650000000001</c:v>
                </c:pt>
                <c:pt idx="41">
                  <c:v>135.7834</c:v>
                </c:pt>
                <c:pt idx="42">
                  <c:v>135.36930000000001</c:v>
                </c:pt>
                <c:pt idx="43">
                  <c:v>135.74809999999999</c:v>
                </c:pt>
                <c:pt idx="44">
                  <c:v>135.1147</c:v>
                </c:pt>
                <c:pt idx="45">
                  <c:v>135.57210000000001</c:v>
                </c:pt>
                <c:pt idx="46">
                  <c:v>135.5737</c:v>
                </c:pt>
                <c:pt idx="47">
                  <c:v>135.42320000000001</c:v>
                </c:pt>
                <c:pt idx="48">
                  <c:v>135.53229999999999</c:v>
                </c:pt>
                <c:pt idx="49">
                  <c:v>135.84800000000001</c:v>
                </c:pt>
                <c:pt idx="50">
                  <c:v>135.3074</c:v>
                </c:pt>
                <c:pt idx="51">
                  <c:v>135.57990000000001</c:v>
                </c:pt>
                <c:pt idx="52">
                  <c:v>135.33799999999999</c:v>
                </c:pt>
                <c:pt idx="53">
                  <c:v>135.9204</c:v>
                </c:pt>
                <c:pt idx="54">
                  <c:v>135.33680000000001</c:v>
                </c:pt>
                <c:pt idx="55">
                  <c:v>135.56219999999999</c:v>
                </c:pt>
                <c:pt idx="56">
                  <c:v>135.68350000000001</c:v>
                </c:pt>
                <c:pt idx="57">
                  <c:v>135.4802</c:v>
                </c:pt>
                <c:pt idx="58">
                  <c:v>135.81030000000001</c:v>
                </c:pt>
                <c:pt idx="59">
                  <c:v>135.71680000000001</c:v>
                </c:pt>
                <c:pt idx="60">
                  <c:v>135.55799999999999</c:v>
                </c:pt>
                <c:pt idx="61">
                  <c:v>135.35120000000001</c:v>
                </c:pt>
                <c:pt idx="62">
                  <c:v>135.44900000000001</c:v>
                </c:pt>
                <c:pt idx="63">
                  <c:v>135.483</c:v>
                </c:pt>
                <c:pt idx="64">
                  <c:v>135.37039999999999</c:v>
                </c:pt>
                <c:pt idx="65">
                  <c:v>135.90620000000001</c:v>
                </c:pt>
                <c:pt idx="66">
                  <c:v>135.21780000000001</c:v>
                </c:pt>
                <c:pt idx="67">
                  <c:v>135.30240000000001</c:v>
                </c:pt>
                <c:pt idx="68">
                  <c:v>135.381</c:v>
                </c:pt>
                <c:pt idx="69">
                  <c:v>135.43940000000001</c:v>
                </c:pt>
                <c:pt idx="70" formatCode="General">
                  <c:v>135.7064</c:v>
                </c:pt>
                <c:pt idx="71" formatCode="General">
                  <c:v>135.85249999999999</c:v>
                </c:pt>
                <c:pt idx="72" formatCode="General">
                  <c:v>135.6559</c:v>
                </c:pt>
                <c:pt idx="73" formatCode="General">
                  <c:v>135.15479999999999</c:v>
                </c:pt>
                <c:pt idx="74" formatCode="General">
                  <c:v>135.35120000000001</c:v>
                </c:pt>
                <c:pt idx="75" formatCode="General">
                  <c:v>135.8562</c:v>
                </c:pt>
                <c:pt idx="76" formatCode="General">
                  <c:v>135.4316</c:v>
                </c:pt>
                <c:pt idx="77" formatCode="General">
                  <c:v>135.85120000000001</c:v>
                </c:pt>
                <c:pt idx="78" formatCode="General">
                  <c:v>135.6148</c:v>
                </c:pt>
                <c:pt idx="79" formatCode="General">
                  <c:v>135.4016</c:v>
                </c:pt>
              </c:numCache>
            </c:numRef>
          </c:yVal>
          <c:smooth val="0"/>
          <c:extLst>
            <c:ext xmlns:c16="http://schemas.microsoft.com/office/drawing/2014/chart" uri="{C3380CC4-5D6E-409C-BE32-E72D297353CC}">
              <c16:uniqueId val="{00000000-FE8C-4571-B855-1F75F763A208}"/>
            </c:ext>
          </c:extLst>
        </c:ser>
        <c:dLbls>
          <c:showLegendKey val="0"/>
          <c:showVal val="0"/>
          <c:showCatName val="0"/>
          <c:showSerName val="0"/>
          <c:showPercent val="0"/>
          <c:showBubbleSize val="0"/>
        </c:dLbls>
        <c:axId val="667394048"/>
        <c:axId val="667394624"/>
      </c:scatterChart>
      <c:valAx>
        <c:axId val="667394048"/>
        <c:scaling>
          <c:orientation val="minMax"/>
        </c:scaling>
        <c:delete val="0"/>
        <c:axPos val="b"/>
        <c:majorTickMark val="out"/>
        <c:minorTickMark val="none"/>
        <c:tickLblPos val="nextTo"/>
        <c:crossAx val="667394624"/>
        <c:crosses val="autoZero"/>
        <c:crossBetween val="midCat"/>
      </c:valAx>
      <c:valAx>
        <c:axId val="667394624"/>
        <c:scaling>
          <c:orientation val="minMax"/>
        </c:scaling>
        <c:delete val="0"/>
        <c:axPos val="l"/>
        <c:majorGridlines/>
        <c:numFmt formatCode="0.0000" sourceLinked="1"/>
        <c:majorTickMark val="out"/>
        <c:minorTickMark val="none"/>
        <c:tickLblPos val="nextTo"/>
        <c:crossAx val="667394048"/>
        <c:crosses val="autoZero"/>
        <c:crossBetween val="midCat"/>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Histogram</a:t>
            </a:r>
          </a:p>
        </c:rich>
      </c:tx>
      <c:overlay val="0"/>
    </c:title>
    <c:autoTitleDeleted val="0"/>
    <c:plotArea>
      <c:layout/>
      <c:barChart>
        <c:barDir val="col"/>
        <c:grouping val="clustered"/>
        <c:varyColors val="0"/>
        <c:ser>
          <c:idx val="0"/>
          <c:order val="0"/>
          <c:tx>
            <c:v>Frequency</c:v>
          </c:tx>
          <c:invertIfNegative val="0"/>
          <c:cat>
            <c:strRef>
              <c:f>'2a Solution'!$D$18:$D$26</c:f>
              <c:strCache>
                <c:ptCount val="9"/>
                <c:pt idx="0">
                  <c:v>134.9838</c:v>
                </c:pt>
                <c:pt idx="1">
                  <c:v>135.1489375</c:v>
                </c:pt>
                <c:pt idx="2">
                  <c:v>135.314075</c:v>
                </c:pt>
                <c:pt idx="3">
                  <c:v>135.4792125</c:v>
                </c:pt>
                <c:pt idx="4">
                  <c:v>135.64435</c:v>
                </c:pt>
                <c:pt idx="5">
                  <c:v>135.8094875</c:v>
                </c:pt>
                <c:pt idx="6">
                  <c:v>135.974625</c:v>
                </c:pt>
                <c:pt idx="7">
                  <c:v>136.1397625</c:v>
                </c:pt>
                <c:pt idx="8">
                  <c:v>More</c:v>
                </c:pt>
              </c:strCache>
            </c:strRef>
          </c:cat>
          <c:val>
            <c:numRef>
              <c:f>'2a Solution'!$E$18:$E$26</c:f>
              <c:numCache>
                <c:formatCode>General</c:formatCode>
                <c:ptCount val="9"/>
                <c:pt idx="0">
                  <c:v>1</c:v>
                </c:pt>
                <c:pt idx="1">
                  <c:v>3</c:v>
                </c:pt>
                <c:pt idx="2">
                  <c:v>9</c:v>
                </c:pt>
                <c:pt idx="3">
                  <c:v>22</c:v>
                </c:pt>
                <c:pt idx="4">
                  <c:v>20</c:v>
                </c:pt>
                <c:pt idx="5">
                  <c:v>13</c:v>
                </c:pt>
                <c:pt idx="6">
                  <c:v>10</c:v>
                </c:pt>
                <c:pt idx="7">
                  <c:v>0</c:v>
                </c:pt>
                <c:pt idx="8">
                  <c:v>2</c:v>
                </c:pt>
              </c:numCache>
            </c:numRef>
          </c:val>
          <c:extLst>
            <c:ext xmlns:c16="http://schemas.microsoft.com/office/drawing/2014/chart" uri="{C3380CC4-5D6E-409C-BE32-E72D297353CC}">
              <c16:uniqueId val="{00000000-77BD-41C0-B32B-BFD9814E6DD5}"/>
            </c:ext>
          </c:extLst>
        </c:ser>
        <c:dLbls>
          <c:showLegendKey val="0"/>
          <c:showVal val="0"/>
          <c:showCatName val="0"/>
          <c:showSerName val="0"/>
          <c:showPercent val="0"/>
          <c:showBubbleSize val="0"/>
        </c:dLbls>
        <c:gapWidth val="150"/>
        <c:axId val="1351168"/>
        <c:axId val="61524800"/>
      </c:barChart>
      <c:catAx>
        <c:axId val="1351168"/>
        <c:scaling>
          <c:orientation val="minMax"/>
        </c:scaling>
        <c:delete val="0"/>
        <c:axPos val="b"/>
        <c:title>
          <c:tx>
            <c:rich>
              <a:bodyPr/>
              <a:lstStyle/>
              <a:p>
                <a:pPr>
                  <a:defRPr/>
                </a:pPr>
                <a:r>
                  <a:rPr lang="en-US"/>
                  <a:t>Bin</a:t>
                </a:r>
              </a:p>
            </c:rich>
          </c:tx>
          <c:overlay val="0"/>
        </c:title>
        <c:numFmt formatCode="General" sourceLinked="0"/>
        <c:majorTickMark val="out"/>
        <c:minorTickMark val="none"/>
        <c:tickLblPos val="nextTo"/>
        <c:crossAx val="61524800"/>
        <c:crosses val="autoZero"/>
        <c:auto val="1"/>
        <c:lblAlgn val="ctr"/>
        <c:lblOffset val="100"/>
        <c:noMultiLvlLbl val="0"/>
      </c:catAx>
      <c:valAx>
        <c:axId val="61524800"/>
        <c:scaling>
          <c:orientation val="minMax"/>
        </c:scaling>
        <c:delete val="0"/>
        <c:axPos val="l"/>
        <c:title>
          <c:tx>
            <c:rich>
              <a:bodyPr/>
              <a:lstStyle/>
              <a:p>
                <a:pPr>
                  <a:defRPr/>
                </a:pPr>
                <a:r>
                  <a:rPr lang="en-US"/>
                  <a:t>Frequency</a:t>
                </a:r>
              </a:p>
            </c:rich>
          </c:tx>
          <c:overlay val="0"/>
        </c:title>
        <c:numFmt formatCode="General" sourceLinked="1"/>
        <c:majorTickMark val="out"/>
        <c:minorTickMark val="none"/>
        <c:tickLblPos val="nextTo"/>
        <c:crossAx val="13511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Histogram</a:t>
            </a:r>
          </a:p>
        </c:rich>
      </c:tx>
      <c:overlay val="0"/>
    </c:title>
    <c:autoTitleDeleted val="0"/>
    <c:plotArea>
      <c:layout/>
      <c:barChart>
        <c:barDir val="col"/>
        <c:grouping val="clustered"/>
        <c:varyColors val="0"/>
        <c:ser>
          <c:idx val="0"/>
          <c:order val="0"/>
          <c:tx>
            <c:v>Frequency</c:v>
          </c:tx>
          <c:invertIfNegative val="0"/>
          <c:cat>
            <c:strRef>
              <c:f>'2b Solution'!$D$18:$D$25</c:f>
              <c:strCache>
                <c:ptCount val="8"/>
                <c:pt idx="0">
                  <c:v>134.9838</c:v>
                </c:pt>
                <c:pt idx="1">
                  <c:v>135.1725286</c:v>
                </c:pt>
                <c:pt idx="2">
                  <c:v>135.3612571</c:v>
                </c:pt>
                <c:pt idx="3">
                  <c:v>135.5499857</c:v>
                </c:pt>
                <c:pt idx="4">
                  <c:v>135.7387143</c:v>
                </c:pt>
                <c:pt idx="5">
                  <c:v>135.9274429</c:v>
                </c:pt>
                <c:pt idx="6">
                  <c:v>136.1161714</c:v>
                </c:pt>
                <c:pt idx="7">
                  <c:v>More</c:v>
                </c:pt>
              </c:strCache>
            </c:strRef>
          </c:cat>
          <c:val>
            <c:numRef>
              <c:f>'2b Solution'!$E$18:$E$25</c:f>
              <c:numCache>
                <c:formatCode>General</c:formatCode>
                <c:ptCount val="8"/>
                <c:pt idx="0">
                  <c:v>1</c:v>
                </c:pt>
                <c:pt idx="1">
                  <c:v>4</c:v>
                </c:pt>
                <c:pt idx="2">
                  <c:v>11</c:v>
                </c:pt>
                <c:pt idx="3">
                  <c:v>15</c:v>
                </c:pt>
                <c:pt idx="4">
                  <c:v>14</c:v>
                </c:pt>
                <c:pt idx="5">
                  <c:v>12</c:v>
                </c:pt>
                <c:pt idx="6">
                  <c:v>0</c:v>
                </c:pt>
                <c:pt idx="7">
                  <c:v>2</c:v>
                </c:pt>
              </c:numCache>
            </c:numRef>
          </c:val>
          <c:extLst>
            <c:ext xmlns:c16="http://schemas.microsoft.com/office/drawing/2014/chart" uri="{C3380CC4-5D6E-409C-BE32-E72D297353CC}">
              <c16:uniqueId val="{00000000-26A7-4F4C-A33C-31A519E753A1}"/>
            </c:ext>
          </c:extLst>
        </c:ser>
        <c:dLbls>
          <c:showLegendKey val="0"/>
          <c:showVal val="0"/>
          <c:showCatName val="0"/>
          <c:showSerName val="0"/>
          <c:showPercent val="0"/>
          <c:showBubbleSize val="0"/>
        </c:dLbls>
        <c:gapWidth val="150"/>
        <c:axId val="40456704"/>
        <c:axId val="59815552"/>
      </c:barChart>
      <c:catAx>
        <c:axId val="40456704"/>
        <c:scaling>
          <c:orientation val="minMax"/>
        </c:scaling>
        <c:delete val="0"/>
        <c:axPos val="b"/>
        <c:title>
          <c:tx>
            <c:rich>
              <a:bodyPr/>
              <a:lstStyle/>
              <a:p>
                <a:pPr>
                  <a:defRPr/>
                </a:pPr>
                <a:r>
                  <a:rPr lang="en-US"/>
                  <a:t>Bin</a:t>
                </a:r>
              </a:p>
            </c:rich>
          </c:tx>
          <c:overlay val="0"/>
        </c:title>
        <c:numFmt formatCode="General" sourceLinked="0"/>
        <c:majorTickMark val="out"/>
        <c:minorTickMark val="none"/>
        <c:tickLblPos val="nextTo"/>
        <c:crossAx val="59815552"/>
        <c:crosses val="autoZero"/>
        <c:auto val="1"/>
        <c:lblAlgn val="ctr"/>
        <c:lblOffset val="100"/>
        <c:noMultiLvlLbl val="0"/>
      </c:catAx>
      <c:valAx>
        <c:axId val="59815552"/>
        <c:scaling>
          <c:orientation val="minMax"/>
        </c:scaling>
        <c:delete val="0"/>
        <c:axPos val="l"/>
        <c:title>
          <c:tx>
            <c:rich>
              <a:bodyPr/>
              <a:lstStyle/>
              <a:p>
                <a:pPr>
                  <a:defRPr/>
                </a:pPr>
                <a:r>
                  <a:rPr lang="en-US"/>
                  <a:t>Frequency</a:t>
                </a:r>
              </a:p>
            </c:rich>
          </c:tx>
          <c:overlay val="0"/>
        </c:title>
        <c:numFmt formatCode="General" sourceLinked="1"/>
        <c:majorTickMark val="out"/>
        <c:minorTickMark val="none"/>
        <c:tickLblPos val="nextTo"/>
        <c:crossAx val="404567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45720</xdr:colOff>
      <xdr:row>0</xdr:row>
      <xdr:rowOff>0</xdr:rowOff>
    </xdr:from>
    <xdr:to>
      <xdr:col>17</xdr:col>
      <xdr:colOff>317500</xdr:colOff>
      <xdr:row>30</xdr:row>
      <xdr:rowOff>44066</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0920" y="0"/>
          <a:ext cx="5173980" cy="6355966"/>
        </a:xfrm>
        <a:prstGeom prst="rect">
          <a:avLst/>
        </a:prstGeom>
      </xdr:spPr>
    </xdr:pic>
    <xdr:clientData/>
  </xdr:twoCellAnchor>
  <xdr:twoCellAnchor editAs="oneCell">
    <xdr:from>
      <xdr:col>4</xdr:col>
      <xdr:colOff>0</xdr:colOff>
      <xdr:row>10</xdr:row>
      <xdr:rowOff>0</xdr:rowOff>
    </xdr:from>
    <xdr:to>
      <xdr:col>4</xdr:col>
      <xdr:colOff>304800</xdr:colOff>
      <xdr:row>11</xdr:row>
      <xdr:rowOff>120650</xdr:rowOff>
    </xdr:to>
    <xdr:sp macro="" textlink="">
      <xdr:nvSpPr>
        <xdr:cNvPr id="1025" name="AutoShape 1" descr="Image result for met one aspirated temperature sensor"/>
        <xdr:cNvSpPr>
          <a:spLocks noChangeAspect="1" noChangeArrowheads="1"/>
        </xdr:cNvSpPr>
      </xdr:nvSpPr>
      <xdr:spPr bwMode="auto">
        <a:xfrm>
          <a:off x="2844800" y="262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120650</xdr:rowOff>
    </xdr:to>
    <xdr:sp macro="" textlink="">
      <xdr:nvSpPr>
        <xdr:cNvPr id="1026" name="AutoShape 2" descr="Image result for PT104"/>
        <xdr:cNvSpPr>
          <a:spLocks noChangeAspect="1" noChangeArrowheads="1"/>
        </xdr:cNvSpPr>
      </xdr:nvSpPr>
      <xdr:spPr bwMode="auto">
        <a:xfrm>
          <a:off x="2844800" y="262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754380</xdr:colOff>
      <xdr:row>19</xdr:row>
      <xdr:rowOff>60960</xdr:rowOff>
    </xdr:from>
    <xdr:to>
      <xdr:col>11</xdr:col>
      <xdr:colOff>975360</xdr:colOff>
      <xdr:row>34</xdr:row>
      <xdr:rowOff>60960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815340</xdr:colOff>
      <xdr:row>36</xdr:row>
      <xdr:rowOff>99060</xdr:rowOff>
    </xdr:from>
    <xdr:to>
      <xdr:col>11</xdr:col>
      <xdr:colOff>1036320</xdr:colOff>
      <xdr:row>51</xdr:row>
      <xdr:rowOff>99060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647700</xdr:colOff>
      <xdr:row>0</xdr:row>
      <xdr:rowOff>0</xdr:rowOff>
    </xdr:from>
    <xdr:to>
      <xdr:col>18</xdr:col>
      <xdr:colOff>528113</xdr:colOff>
      <xdr:row>36</xdr:row>
      <xdr:rowOff>170446</xdr:rowOff>
    </xdr:to>
    <xdr:pic>
      <xdr:nvPicPr>
        <xdr:cNvPr id="2" name="Picture 1"/>
        <xdr:cNvPicPr>
          <a:picLocks noChangeAspect="1"/>
        </xdr:cNvPicPr>
      </xdr:nvPicPr>
      <xdr:blipFill>
        <a:blip xmlns:r="http://schemas.openxmlformats.org/officeDocument/2006/relationships" r:embed="rId1"/>
        <a:stretch>
          <a:fillRect/>
        </a:stretch>
      </xdr:blipFill>
      <xdr:spPr>
        <a:xfrm>
          <a:off x="6330950" y="0"/>
          <a:ext cx="6116113" cy="77015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22860</xdr:colOff>
      <xdr:row>44</xdr:row>
      <xdr:rowOff>72390</xdr:rowOff>
    </xdr:from>
    <xdr:to>
      <xdr:col>9</xdr:col>
      <xdr:colOff>30480</xdr:colOff>
      <xdr:row>59</xdr:row>
      <xdr:rowOff>72390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45720</xdr:colOff>
      <xdr:row>27</xdr:row>
      <xdr:rowOff>7620</xdr:rowOff>
    </xdr:from>
    <xdr:to>
      <xdr:col>9</xdr:col>
      <xdr:colOff>15240</xdr:colOff>
      <xdr:row>43</xdr:row>
      <xdr:rowOff>175260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30480</xdr:colOff>
      <xdr:row>0</xdr:row>
      <xdr:rowOff>0</xdr:rowOff>
    </xdr:from>
    <xdr:to>
      <xdr:col>19</xdr:col>
      <xdr:colOff>26202</xdr:colOff>
      <xdr:row>38</xdr:row>
      <xdr:rowOff>144380</xdr:rowOff>
    </xdr:to>
    <xdr:pic>
      <xdr:nvPicPr>
        <xdr:cNvPr id="2" name="Picture 1"/>
        <xdr:cNvPicPr>
          <a:picLocks noChangeAspect="1"/>
        </xdr:cNvPicPr>
      </xdr:nvPicPr>
      <xdr:blipFill>
        <a:blip xmlns:r="http://schemas.openxmlformats.org/officeDocument/2006/relationships" r:embed="rId1"/>
        <a:stretch>
          <a:fillRect/>
        </a:stretch>
      </xdr:blipFill>
      <xdr:spPr>
        <a:xfrm>
          <a:off x="6336030" y="0"/>
          <a:ext cx="6091722" cy="80247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34066</xdr:colOff>
      <xdr:row>27</xdr:row>
      <xdr:rowOff>41238</xdr:rowOff>
    </xdr:from>
    <xdr:to>
      <xdr:col>12</xdr:col>
      <xdr:colOff>304800</xdr:colOff>
      <xdr:row>46</xdr:row>
      <xdr:rowOff>152400</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594360</xdr:colOff>
      <xdr:row>0</xdr:row>
      <xdr:rowOff>0</xdr:rowOff>
    </xdr:from>
    <xdr:to>
      <xdr:col>19</xdr:col>
      <xdr:colOff>4873</xdr:colOff>
      <xdr:row>36</xdr:row>
      <xdr:rowOff>132346</xdr:rowOff>
    </xdr:to>
    <xdr:pic>
      <xdr:nvPicPr>
        <xdr:cNvPr id="4" name="Picture 3"/>
        <xdr:cNvPicPr>
          <a:picLocks noChangeAspect="1"/>
        </xdr:cNvPicPr>
      </xdr:nvPicPr>
      <xdr:blipFill>
        <a:blip xmlns:r="http://schemas.openxmlformats.org/officeDocument/2006/relationships" r:embed="rId1"/>
        <a:stretch>
          <a:fillRect/>
        </a:stretch>
      </xdr:blipFill>
      <xdr:spPr>
        <a:xfrm>
          <a:off x="6239510" y="0"/>
          <a:ext cx="6116113" cy="770154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6</xdr:col>
      <xdr:colOff>129540</xdr:colOff>
      <xdr:row>27</xdr:row>
      <xdr:rowOff>114300</xdr:rowOff>
    </xdr:from>
    <xdr:to>
      <xdr:col>14</xdr:col>
      <xdr:colOff>121920</xdr:colOff>
      <xdr:row>44</xdr:row>
      <xdr:rowOff>129540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563880</xdr:colOff>
      <xdr:row>0</xdr:row>
      <xdr:rowOff>0</xdr:rowOff>
    </xdr:from>
    <xdr:to>
      <xdr:col>18</xdr:col>
      <xdr:colOff>583993</xdr:colOff>
      <xdr:row>38</xdr:row>
      <xdr:rowOff>81546</xdr:rowOff>
    </xdr:to>
    <xdr:pic>
      <xdr:nvPicPr>
        <xdr:cNvPr id="2" name="Picture 1"/>
        <xdr:cNvPicPr>
          <a:picLocks noChangeAspect="1"/>
        </xdr:cNvPicPr>
      </xdr:nvPicPr>
      <xdr:blipFill>
        <a:blip xmlns:r="http://schemas.openxmlformats.org/officeDocument/2006/relationships" r:embed="rId1"/>
        <a:stretch>
          <a:fillRect/>
        </a:stretch>
      </xdr:blipFill>
      <xdr:spPr>
        <a:xfrm>
          <a:off x="6209030" y="0"/>
          <a:ext cx="6116113" cy="770154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0</xdr:colOff>
      <xdr:row>6</xdr:row>
      <xdr:rowOff>144780</xdr:rowOff>
    </xdr:from>
    <xdr:ext cx="1962817" cy="267446"/>
    <mc:AlternateContent xmlns:mc="http://schemas.openxmlformats.org/markup-compatibility/2006" xmlns:a14="http://schemas.microsoft.com/office/drawing/2010/main">
      <mc:Choice Requires="a14">
        <xdr:sp macro="" textlink="">
          <xdr:nvSpPr>
            <xdr:cNvPr id="5" name="TextBox 4"/>
            <xdr:cNvSpPr txBox="1"/>
          </xdr:nvSpPr>
          <xdr:spPr>
            <a:xfrm>
              <a:off x="0" y="1805940"/>
              <a:ext cx="1962817"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en-US" sz="1100" b="0" i="1">
                        <a:latin typeface="Cambria Math"/>
                      </a:rPr>
                      <m:t>𝑌</m:t>
                    </m:r>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𝑋</m:t>
                        </m:r>
                      </m:e>
                      <m:sub>
                        <m:r>
                          <a:rPr lang="en-US" sz="1100" b="0" i="1">
                            <a:latin typeface="Cambria Math"/>
                          </a:rPr>
                          <m:t>2</m:t>
                        </m:r>
                      </m:sub>
                    </m:sSub>
                    <m:r>
                      <a:rPr lang="en-US" sz="1100" b="0" i="1">
                        <a:latin typeface="Cambria Math"/>
                      </a:rPr>
                      <m:t>−</m:t>
                    </m:r>
                    <m:acc>
                      <m:accPr>
                        <m:chr m:val="̅"/>
                        <m:ctrlPr>
                          <a:rPr lang="en-US" sz="1100" b="0" i="1">
                            <a:latin typeface="Cambria Math" panose="02040503050406030204" pitchFamily="18" charset="0"/>
                          </a:rPr>
                        </m:ctrlPr>
                      </m:accPr>
                      <m:e>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𝑋</m:t>
                            </m:r>
                          </m:e>
                          <m:sub>
                            <m:r>
                              <a:rPr lang="en-US" sz="1100" b="0" i="1">
                                <a:solidFill>
                                  <a:schemeClr val="tx1"/>
                                </a:solidFill>
                                <a:effectLst/>
                                <a:latin typeface="Cambria Math"/>
                                <a:ea typeface="+mn-ea"/>
                                <a:cs typeface="+mn-cs"/>
                              </a:rPr>
                              <m:t>1</m:t>
                            </m:r>
                          </m:sub>
                        </m:sSub>
                      </m:e>
                    </m:acc>
                  </m:oMath>
                </m:oMathPara>
              </a14:m>
              <a:endParaRPr lang="en-US" sz="1100"/>
            </a:p>
          </xdr:txBody>
        </xdr:sp>
      </mc:Choice>
      <mc:Fallback xmlns="">
        <xdr:sp macro="" textlink="">
          <xdr:nvSpPr>
            <xdr:cNvPr id="5" name="TextBox 4"/>
            <xdr:cNvSpPr txBox="1"/>
          </xdr:nvSpPr>
          <xdr:spPr>
            <a:xfrm>
              <a:off x="0" y="1805940"/>
              <a:ext cx="1962817"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a:rPr>
                <a:t>𝑌=𝑋_2−(</a:t>
              </a:r>
              <a:r>
                <a:rPr lang="en-US" sz="1100" b="0" i="0">
                  <a:solidFill>
                    <a:schemeClr val="tx1"/>
                  </a:solidFill>
                  <a:effectLst/>
                  <a:latin typeface="Cambria Math"/>
                  <a:ea typeface="+mn-ea"/>
                  <a:cs typeface="+mn-cs"/>
                </a:rPr>
                <a:t>𝑋_1 ) ̅</a:t>
              </a:r>
              <a:endParaRPr lang="en-US" sz="1100"/>
            </a:p>
          </xdr:txBody>
        </xdr:sp>
      </mc:Fallback>
    </mc:AlternateContent>
    <xdr:clientData/>
  </xdr:oneCellAnchor>
  <xdr:oneCellAnchor>
    <xdr:from>
      <xdr:col>0</xdr:col>
      <xdr:colOff>0</xdr:colOff>
      <xdr:row>10</xdr:row>
      <xdr:rowOff>0</xdr:rowOff>
    </xdr:from>
    <xdr:ext cx="2255520" cy="267446"/>
    <mc:AlternateContent xmlns:mc="http://schemas.openxmlformats.org/markup-compatibility/2006" xmlns:a14="http://schemas.microsoft.com/office/drawing/2010/main">
      <mc:Choice Requires="a14">
        <xdr:sp macro="" textlink="">
          <xdr:nvSpPr>
            <xdr:cNvPr id="6" name="TextBox 5"/>
            <xdr:cNvSpPr txBox="1"/>
          </xdr:nvSpPr>
          <xdr:spPr>
            <a:xfrm>
              <a:off x="0" y="2407920"/>
              <a:ext cx="2255520"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acc>
                    <m:accPr>
                      <m:chr m:val="̅"/>
                      <m:ctrlPr>
                        <a:rPr lang="en-US" sz="1100" b="0" i="1">
                          <a:latin typeface="Cambria Math" panose="02040503050406030204" pitchFamily="18" charset="0"/>
                        </a:rPr>
                      </m:ctrlPr>
                    </m:accPr>
                    <m:e>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𝑋</m:t>
                          </m:r>
                        </m:e>
                        <m:sub>
                          <m:r>
                            <a:rPr lang="en-US" sz="1100" b="0" i="1">
                              <a:solidFill>
                                <a:schemeClr val="tx1"/>
                              </a:solidFill>
                              <a:effectLst/>
                              <a:latin typeface="Cambria Math"/>
                              <a:ea typeface="+mn-ea"/>
                              <a:cs typeface="+mn-cs"/>
                            </a:rPr>
                            <m:t>1</m:t>
                          </m:r>
                        </m:sub>
                      </m:sSub>
                    </m:e>
                  </m:acc>
                </m:oMath>
              </a14:m>
              <a:r>
                <a:rPr lang="en-US" sz="1100"/>
                <a:t>= estimated initial filter weight</a:t>
              </a:r>
            </a:p>
          </xdr:txBody>
        </xdr:sp>
      </mc:Choice>
      <mc:Fallback xmlns="">
        <xdr:sp macro="" textlink="">
          <xdr:nvSpPr>
            <xdr:cNvPr id="6" name="TextBox 5"/>
            <xdr:cNvSpPr txBox="1"/>
          </xdr:nvSpPr>
          <xdr:spPr>
            <a:xfrm>
              <a:off x="0" y="2407920"/>
              <a:ext cx="2255520"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0">
                  <a:latin typeface="Cambria Math"/>
                </a:rPr>
                <a:t>(</a:t>
              </a:r>
              <a:r>
                <a:rPr lang="en-US" sz="1100" b="0" i="0">
                  <a:solidFill>
                    <a:schemeClr val="tx1"/>
                  </a:solidFill>
                  <a:effectLst/>
                  <a:latin typeface="Cambria Math"/>
                  <a:ea typeface="+mn-ea"/>
                  <a:cs typeface="+mn-cs"/>
                </a:rPr>
                <a:t>𝑋_1 ) ̅</a:t>
              </a:r>
              <a:r>
                <a:rPr lang="en-US" sz="1100"/>
                <a:t>= estimated initial filter weight</a:t>
              </a:r>
            </a:p>
          </xdr:txBody>
        </xdr:sp>
      </mc:Fallback>
    </mc:AlternateContent>
    <xdr:clientData/>
  </xdr:oneCellAnchor>
  <xdr:twoCellAnchor editAs="oneCell">
    <xdr:from>
      <xdr:col>9</xdr:col>
      <xdr:colOff>22860</xdr:colOff>
      <xdr:row>0</xdr:row>
      <xdr:rowOff>0</xdr:rowOff>
    </xdr:from>
    <xdr:to>
      <xdr:col>17</xdr:col>
      <xdr:colOff>487473</xdr:colOff>
      <xdr:row>39</xdr:row>
      <xdr:rowOff>56146</xdr:rowOff>
    </xdr:to>
    <xdr:pic>
      <xdr:nvPicPr>
        <xdr:cNvPr id="7" name="Picture 6"/>
        <xdr:cNvPicPr>
          <a:picLocks noChangeAspect="1"/>
        </xdr:cNvPicPr>
      </xdr:nvPicPr>
      <xdr:blipFill>
        <a:blip xmlns:r="http://schemas.openxmlformats.org/officeDocument/2006/relationships" r:embed="rId1"/>
        <a:stretch>
          <a:fillRect/>
        </a:stretch>
      </xdr:blipFill>
      <xdr:spPr>
        <a:xfrm>
          <a:off x="5839460" y="0"/>
          <a:ext cx="6116113" cy="770154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0</xdr:colOff>
      <xdr:row>7</xdr:row>
      <xdr:rowOff>144780</xdr:rowOff>
    </xdr:from>
    <xdr:ext cx="1962817" cy="267446"/>
    <mc:AlternateContent xmlns:mc="http://schemas.openxmlformats.org/markup-compatibility/2006" xmlns:a14="http://schemas.microsoft.com/office/drawing/2010/main">
      <mc:Choice Requires="a14">
        <xdr:sp macro="" textlink="">
          <xdr:nvSpPr>
            <xdr:cNvPr id="2" name="TextBox 1"/>
            <xdr:cNvSpPr txBox="1"/>
          </xdr:nvSpPr>
          <xdr:spPr>
            <a:xfrm>
              <a:off x="0" y="2385060"/>
              <a:ext cx="1962817"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en-US" sz="1100" b="0" i="1">
                        <a:latin typeface="Cambria Math"/>
                      </a:rPr>
                      <m:t>𝑌</m:t>
                    </m:r>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𝑋</m:t>
                        </m:r>
                      </m:e>
                      <m:sub>
                        <m:r>
                          <a:rPr lang="en-US" sz="1100" b="0" i="1">
                            <a:latin typeface="Cambria Math"/>
                          </a:rPr>
                          <m:t>2</m:t>
                        </m:r>
                      </m:sub>
                    </m:sSub>
                    <m:r>
                      <a:rPr lang="en-US" sz="1100" b="0" i="1">
                        <a:latin typeface="Cambria Math"/>
                      </a:rPr>
                      <m:t>−</m:t>
                    </m:r>
                    <m:acc>
                      <m:accPr>
                        <m:chr m:val="̅"/>
                        <m:ctrlPr>
                          <a:rPr lang="en-US" sz="1100" b="0" i="1">
                            <a:latin typeface="Cambria Math" panose="02040503050406030204" pitchFamily="18" charset="0"/>
                          </a:rPr>
                        </m:ctrlPr>
                      </m:accPr>
                      <m:e>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𝑋</m:t>
                            </m:r>
                          </m:e>
                          <m:sub>
                            <m:r>
                              <a:rPr lang="en-US" sz="1100" b="0" i="1">
                                <a:solidFill>
                                  <a:schemeClr val="tx1"/>
                                </a:solidFill>
                                <a:effectLst/>
                                <a:latin typeface="Cambria Math"/>
                                <a:ea typeface="+mn-ea"/>
                                <a:cs typeface="+mn-cs"/>
                              </a:rPr>
                              <m:t>1</m:t>
                            </m:r>
                          </m:sub>
                        </m:sSub>
                      </m:e>
                    </m:acc>
                  </m:oMath>
                </m:oMathPara>
              </a14:m>
              <a:endParaRPr lang="en-US" sz="1100"/>
            </a:p>
          </xdr:txBody>
        </xdr:sp>
      </mc:Choice>
      <mc:Fallback xmlns="">
        <xdr:sp macro="" textlink="">
          <xdr:nvSpPr>
            <xdr:cNvPr id="2" name="TextBox 1"/>
            <xdr:cNvSpPr txBox="1"/>
          </xdr:nvSpPr>
          <xdr:spPr>
            <a:xfrm>
              <a:off x="0" y="2385060"/>
              <a:ext cx="1962817"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a:rPr>
                <a:t>𝑌=𝑋_2−(</a:t>
              </a:r>
              <a:r>
                <a:rPr lang="en-US" sz="1100" b="0" i="0">
                  <a:solidFill>
                    <a:schemeClr val="tx1"/>
                  </a:solidFill>
                  <a:effectLst/>
                  <a:latin typeface="Cambria Math"/>
                  <a:ea typeface="+mn-ea"/>
                  <a:cs typeface="+mn-cs"/>
                </a:rPr>
                <a:t>𝑋_1 ) ̅</a:t>
              </a:r>
              <a:endParaRPr lang="en-US" sz="1100"/>
            </a:p>
          </xdr:txBody>
        </xdr:sp>
      </mc:Fallback>
    </mc:AlternateContent>
    <xdr:clientData/>
  </xdr:oneCellAnchor>
  <xdr:oneCellAnchor>
    <xdr:from>
      <xdr:col>0</xdr:col>
      <xdr:colOff>0</xdr:colOff>
      <xdr:row>11</xdr:row>
      <xdr:rowOff>0</xdr:rowOff>
    </xdr:from>
    <xdr:ext cx="2255520" cy="267446"/>
    <mc:AlternateContent xmlns:mc="http://schemas.openxmlformats.org/markup-compatibility/2006" xmlns:a14="http://schemas.microsoft.com/office/drawing/2010/main">
      <mc:Choice Requires="a14">
        <xdr:sp macro="" textlink="">
          <xdr:nvSpPr>
            <xdr:cNvPr id="3" name="TextBox 2"/>
            <xdr:cNvSpPr txBox="1"/>
          </xdr:nvSpPr>
          <xdr:spPr>
            <a:xfrm>
              <a:off x="0" y="2987040"/>
              <a:ext cx="2255520"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acc>
                    <m:accPr>
                      <m:chr m:val="̅"/>
                      <m:ctrlPr>
                        <a:rPr lang="en-US" sz="1100" b="0" i="1">
                          <a:latin typeface="Cambria Math" panose="02040503050406030204" pitchFamily="18" charset="0"/>
                        </a:rPr>
                      </m:ctrlPr>
                    </m:accPr>
                    <m:e>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𝑋</m:t>
                          </m:r>
                        </m:e>
                        <m:sub>
                          <m:r>
                            <a:rPr lang="en-US" sz="1100" b="0" i="1">
                              <a:solidFill>
                                <a:schemeClr val="tx1"/>
                              </a:solidFill>
                              <a:effectLst/>
                              <a:latin typeface="Cambria Math"/>
                              <a:ea typeface="+mn-ea"/>
                              <a:cs typeface="+mn-cs"/>
                            </a:rPr>
                            <m:t>1</m:t>
                          </m:r>
                        </m:sub>
                      </m:sSub>
                    </m:e>
                  </m:acc>
                </m:oMath>
              </a14:m>
              <a:r>
                <a:rPr lang="en-US" sz="1100"/>
                <a:t>= estimated initial filter weight</a:t>
              </a:r>
            </a:p>
          </xdr:txBody>
        </xdr:sp>
      </mc:Choice>
      <mc:Fallback xmlns="">
        <xdr:sp macro="" textlink="">
          <xdr:nvSpPr>
            <xdr:cNvPr id="3" name="TextBox 2"/>
            <xdr:cNvSpPr txBox="1"/>
          </xdr:nvSpPr>
          <xdr:spPr>
            <a:xfrm>
              <a:off x="0" y="2987040"/>
              <a:ext cx="2255520"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0">
                  <a:latin typeface="Cambria Math"/>
                </a:rPr>
                <a:t>(</a:t>
              </a:r>
              <a:r>
                <a:rPr lang="en-US" sz="1100" b="0" i="0">
                  <a:solidFill>
                    <a:schemeClr val="tx1"/>
                  </a:solidFill>
                  <a:effectLst/>
                  <a:latin typeface="Cambria Math"/>
                  <a:ea typeface="+mn-ea"/>
                  <a:cs typeface="+mn-cs"/>
                </a:rPr>
                <a:t>𝑋_1 ) ̅</a:t>
              </a:r>
              <a:r>
                <a:rPr lang="en-US" sz="1100"/>
                <a:t>= estimated initial filter weight</a:t>
              </a: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9</xdr:col>
      <xdr:colOff>381000</xdr:colOff>
      <xdr:row>7</xdr:row>
      <xdr:rowOff>80010</xdr:rowOff>
    </xdr:from>
    <xdr:to>
      <xdr:col>17</xdr:col>
      <xdr:colOff>76200</xdr:colOff>
      <xdr:row>22</xdr:row>
      <xdr:rowOff>80010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6</xdr:row>
      <xdr:rowOff>144780</xdr:rowOff>
    </xdr:from>
    <xdr:ext cx="1962817" cy="267446"/>
    <mc:AlternateContent xmlns:mc="http://schemas.openxmlformats.org/markup-compatibility/2006" xmlns:a14="http://schemas.microsoft.com/office/drawing/2010/main">
      <mc:Choice Requires="a14">
        <xdr:sp macro="" textlink="">
          <xdr:nvSpPr>
            <xdr:cNvPr id="2" name="TextBox 1"/>
            <xdr:cNvSpPr txBox="1"/>
          </xdr:nvSpPr>
          <xdr:spPr>
            <a:xfrm>
              <a:off x="0" y="1805940"/>
              <a:ext cx="1962817"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en-US" sz="1100" b="0" i="1">
                        <a:latin typeface="Cambria Math"/>
                      </a:rPr>
                      <m:t>𝑌</m:t>
                    </m:r>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𝑋</m:t>
                        </m:r>
                      </m:e>
                      <m:sub>
                        <m:r>
                          <a:rPr lang="en-US" sz="1100" b="0" i="1">
                            <a:latin typeface="Cambria Math"/>
                          </a:rPr>
                          <m:t>2</m:t>
                        </m:r>
                      </m:sub>
                    </m:sSub>
                    <m:r>
                      <a:rPr lang="en-US" sz="1100" b="0" i="1">
                        <a:latin typeface="Cambria Math"/>
                      </a:rPr>
                      <m:t>−</m:t>
                    </m:r>
                    <m:acc>
                      <m:accPr>
                        <m:chr m:val="̅"/>
                        <m:ctrlPr>
                          <a:rPr lang="en-US" sz="1100" b="0" i="1">
                            <a:latin typeface="Cambria Math" panose="02040503050406030204" pitchFamily="18" charset="0"/>
                          </a:rPr>
                        </m:ctrlPr>
                      </m:accPr>
                      <m:e>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𝑋</m:t>
                            </m:r>
                          </m:e>
                          <m:sub>
                            <m:r>
                              <a:rPr lang="en-US" sz="1100" b="0" i="1">
                                <a:solidFill>
                                  <a:schemeClr val="tx1"/>
                                </a:solidFill>
                                <a:effectLst/>
                                <a:latin typeface="Cambria Math"/>
                                <a:ea typeface="+mn-ea"/>
                                <a:cs typeface="+mn-cs"/>
                              </a:rPr>
                              <m:t>1</m:t>
                            </m:r>
                          </m:sub>
                        </m:sSub>
                      </m:e>
                    </m:acc>
                  </m:oMath>
                </m:oMathPara>
              </a14:m>
              <a:endParaRPr lang="en-US" sz="1100"/>
            </a:p>
          </xdr:txBody>
        </xdr:sp>
      </mc:Choice>
      <mc:Fallback xmlns="">
        <xdr:sp macro="" textlink="">
          <xdr:nvSpPr>
            <xdr:cNvPr id="2" name="TextBox 1"/>
            <xdr:cNvSpPr txBox="1"/>
          </xdr:nvSpPr>
          <xdr:spPr>
            <a:xfrm>
              <a:off x="0" y="1805940"/>
              <a:ext cx="1962817"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a:rPr>
                <a:t>𝑌=𝑋_2−(</a:t>
              </a:r>
              <a:r>
                <a:rPr lang="en-US" sz="1100" b="0" i="0">
                  <a:solidFill>
                    <a:schemeClr val="tx1"/>
                  </a:solidFill>
                  <a:effectLst/>
                  <a:latin typeface="Cambria Math"/>
                  <a:ea typeface="+mn-ea"/>
                  <a:cs typeface="+mn-cs"/>
                </a:rPr>
                <a:t>𝑋_1 ) ̅</a:t>
              </a:r>
              <a:endParaRPr lang="en-US" sz="1100"/>
            </a:p>
          </xdr:txBody>
        </xdr:sp>
      </mc:Fallback>
    </mc:AlternateContent>
    <xdr:clientData/>
  </xdr:oneCellAnchor>
  <xdr:oneCellAnchor>
    <xdr:from>
      <xdr:col>0</xdr:col>
      <xdr:colOff>0</xdr:colOff>
      <xdr:row>10</xdr:row>
      <xdr:rowOff>0</xdr:rowOff>
    </xdr:from>
    <xdr:ext cx="2255520" cy="267446"/>
    <mc:AlternateContent xmlns:mc="http://schemas.openxmlformats.org/markup-compatibility/2006" xmlns:a14="http://schemas.microsoft.com/office/drawing/2010/main">
      <mc:Choice Requires="a14">
        <xdr:sp macro="" textlink="">
          <xdr:nvSpPr>
            <xdr:cNvPr id="3" name="TextBox 2"/>
            <xdr:cNvSpPr txBox="1"/>
          </xdr:nvSpPr>
          <xdr:spPr>
            <a:xfrm>
              <a:off x="0" y="2407920"/>
              <a:ext cx="2255520"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acc>
                    <m:accPr>
                      <m:chr m:val="̅"/>
                      <m:ctrlPr>
                        <a:rPr lang="en-US" sz="1100" b="0" i="1">
                          <a:latin typeface="Cambria Math" panose="02040503050406030204" pitchFamily="18" charset="0"/>
                        </a:rPr>
                      </m:ctrlPr>
                    </m:accPr>
                    <m:e>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𝑋</m:t>
                          </m:r>
                        </m:e>
                        <m:sub>
                          <m:r>
                            <a:rPr lang="en-US" sz="1100" b="0" i="1">
                              <a:solidFill>
                                <a:schemeClr val="tx1"/>
                              </a:solidFill>
                              <a:effectLst/>
                              <a:latin typeface="Cambria Math"/>
                              <a:ea typeface="+mn-ea"/>
                              <a:cs typeface="+mn-cs"/>
                            </a:rPr>
                            <m:t>1</m:t>
                          </m:r>
                        </m:sub>
                      </m:sSub>
                    </m:e>
                  </m:acc>
                </m:oMath>
              </a14:m>
              <a:r>
                <a:rPr lang="en-US" sz="1100"/>
                <a:t>= estimated initial filter weight</a:t>
              </a:r>
            </a:p>
          </xdr:txBody>
        </xdr:sp>
      </mc:Choice>
      <mc:Fallback xmlns="">
        <xdr:sp macro="" textlink="">
          <xdr:nvSpPr>
            <xdr:cNvPr id="3" name="TextBox 2"/>
            <xdr:cNvSpPr txBox="1"/>
          </xdr:nvSpPr>
          <xdr:spPr>
            <a:xfrm>
              <a:off x="0" y="2407920"/>
              <a:ext cx="2255520"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0">
                  <a:latin typeface="Cambria Math"/>
                </a:rPr>
                <a:t>(</a:t>
              </a:r>
              <a:r>
                <a:rPr lang="en-US" sz="1100" b="0" i="0">
                  <a:solidFill>
                    <a:schemeClr val="tx1"/>
                  </a:solidFill>
                  <a:effectLst/>
                  <a:latin typeface="Cambria Math"/>
                  <a:ea typeface="+mn-ea"/>
                  <a:cs typeface="+mn-cs"/>
                </a:rPr>
                <a:t>𝑋_1 ) ̅</a:t>
              </a:r>
              <a:r>
                <a:rPr lang="en-US" sz="1100"/>
                <a:t>= estimated initial filter weight</a:t>
              </a:r>
            </a:p>
          </xdr:txBody>
        </xdr:sp>
      </mc:Fallback>
    </mc:AlternateContent>
    <xdr:clientData/>
  </xdr:oneCellAnchor>
  <xdr:twoCellAnchor editAs="oneCell">
    <xdr:from>
      <xdr:col>8</xdr:col>
      <xdr:colOff>1043940</xdr:colOff>
      <xdr:row>0</xdr:row>
      <xdr:rowOff>0</xdr:rowOff>
    </xdr:from>
    <xdr:to>
      <xdr:col>18</xdr:col>
      <xdr:colOff>568753</xdr:colOff>
      <xdr:row>38</xdr:row>
      <xdr:rowOff>106946</xdr:rowOff>
    </xdr:to>
    <xdr:pic>
      <xdr:nvPicPr>
        <xdr:cNvPr id="4" name="Picture 3"/>
        <xdr:cNvPicPr>
          <a:picLocks noChangeAspect="1"/>
        </xdr:cNvPicPr>
      </xdr:nvPicPr>
      <xdr:blipFill>
        <a:blip xmlns:r="http://schemas.openxmlformats.org/officeDocument/2006/relationships" r:embed="rId1"/>
        <a:stretch>
          <a:fillRect/>
        </a:stretch>
      </xdr:blipFill>
      <xdr:spPr>
        <a:xfrm>
          <a:off x="7336790" y="0"/>
          <a:ext cx="6116113" cy="770154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0</xdr:colOff>
      <xdr:row>7</xdr:row>
      <xdr:rowOff>144780</xdr:rowOff>
    </xdr:from>
    <xdr:ext cx="1962817" cy="267446"/>
    <mc:AlternateContent xmlns:mc="http://schemas.openxmlformats.org/markup-compatibility/2006" xmlns:a14="http://schemas.microsoft.com/office/drawing/2010/main">
      <mc:Choice Requires="a14">
        <xdr:sp macro="" textlink="">
          <xdr:nvSpPr>
            <xdr:cNvPr id="2" name="TextBox 1"/>
            <xdr:cNvSpPr txBox="1"/>
          </xdr:nvSpPr>
          <xdr:spPr>
            <a:xfrm>
              <a:off x="0" y="1821180"/>
              <a:ext cx="1962817"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en-US" sz="1100" b="0" i="1">
                        <a:latin typeface="Cambria Math"/>
                      </a:rPr>
                      <m:t>𝑌</m:t>
                    </m:r>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𝑋</m:t>
                        </m:r>
                      </m:e>
                      <m:sub>
                        <m:r>
                          <a:rPr lang="en-US" sz="1100" b="0" i="1">
                            <a:latin typeface="Cambria Math"/>
                          </a:rPr>
                          <m:t>2</m:t>
                        </m:r>
                      </m:sub>
                    </m:sSub>
                    <m:r>
                      <a:rPr lang="en-US" sz="1100" b="0" i="1">
                        <a:latin typeface="Cambria Math"/>
                      </a:rPr>
                      <m:t>−</m:t>
                    </m:r>
                    <m:acc>
                      <m:accPr>
                        <m:chr m:val="̅"/>
                        <m:ctrlPr>
                          <a:rPr lang="en-US" sz="1100" b="0" i="1">
                            <a:latin typeface="Cambria Math" panose="02040503050406030204" pitchFamily="18" charset="0"/>
                          </a:rPr>
                        </m:ctrlPr>
                      </m:accPr>
                      <m:e>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𝑋</m:t>
                            </m:r>
                          </m:e>
                          <m:sub>
                            <m:r>
                              <a:rPr lang="en-US" sz="1100" b="0" i="1">
                                <a:solidFill>
                                  <a:schemeClr val="tx1"/>
                                </a:solidFill>
                                <a:effectLst/>
                                <a:latin typeface="Cambria Math"/>
                                <a:ea typeface="+mn-ea"/>
                                <a:cs typeface="+mn-cs"/>
                              </a:rPr>
                              <m:t>1</m:t>
                            </m:r>
                          </m:sub>
                        </m:sSub>
                      </m:e>
                    </m:acc>
                  </m:oMath>
                </m:oMathPara>
              </a14:m>
              <a:endParaRPr lang="en-US" sz="1100"/>
            </a:p>
          </xdr:txBody>
        </xdr:sp>
      </mc:Choice>
      <mc:Fallback xmlns="">
        <xdr:sp macro="" textlink="">
          <xdr:nvSpPr>
            <xdr:cNvPr id="2" name="TextBox 1"/>
            <xdr:cNvSpPr txBox="1"/>
          </xdr:nvSpPr>
          <xdr:spPr>
            <a:xfrm>
              <a:off x="0" y="1821180"/>
              <a:ext cx="1962817"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a:rPr>
                <a:t>𝑌=𝑋_2−(</a:t>
              </a:r>
              <a:r>
                <a:rPr lang="en-US" sz="1100" b="0" i="0">
                  <a:solidFill>
                    <a:schemeClr val="tx1"/>
                  </a:solidFill>
                  <a:effectLst/>
                  <a:latin typeface="Cambria Math"/>
                  <a:ea typeface="+mn-ea"/>
                  <a:cs typeface="+mn-cs"/>
                </a:rPr>
                <a:t>𝑋_1 ) ̅</a:t>
              </a:r>
              <a:endParaRPr lang="en-US" sz="1100"/>
            </a:p>
          </xdr:txBody>
        </xdr:sp>
      </mc:Fallback>
    </mc:AlternateContent>
    <xdr:clientData/>
  </xdr:oneCellAnchor>
  <xdr:oneCellAnchor>
    <xdr:from>
      <xdr:col>0</xdr:col>
      <xdr:colOff>0</xdr:colOff>
      <xdr:row>11</xdr:row>
      <xdr:rowOff>0</xdr:rowOff>
    </xdr:from>
    <xdr:ext cx="2255520" cy="267446"/>
    <mc:AlternateContent xmlns:mc="http://schemas.openxmlformats.org/markup-compatibility/2006" xmlns:a14="http://schemas.microsoft.com/office/drawing/2010/main">
      <mc:Choice Requires="a14">
        <xdr:sp macro="" textlink="">
          <xdr:nvSpPr>
            <xdr:cNvPr id="3" name="TextBox 2"/>
            <xdr:cNvSpPr txBox="1"/>
          </xdr:nvSpPr>
          <xdr:spPr>
            <a:xfrm>
              <a:off x="0" y="2423160"/>
              <a:ext cx="2255520"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acc>
                    <m:accPr>
                      <m:chr m:val="̅"/>
                      <m:ctrlPr>
                        <a:rPr lang="en-US" sz="1100" b="0" i="1">
                          <a:latin typeface="Cambria Math" panose="02040503050406030204" pitchFamily="18" charset="0"/>
                        </a:rPr>
                      </m:ctrlPr>
                    </m:accPr>
                    <m:e>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𝑋</m:t>
                          </m:r>
                        </m:e>
                        <m:sub>
                          <m:r>
                            <a:rPr lang="en-US" sz="1100" b="0" i="1">
                              <a:solidFill>
                                <a:schemeClr val="tx1"/>
                              </a:solidFill>
                              <a:effectLst/>
                              <a:latin typeface="Cambria Math"/>
                              <a:ea typeface="+mn-ea"/>
                              <a:cs typeface="+mn-cs"/>
                            </a:rPr>
                            <m:t>1</m:t>
                          </m:r>
                        </m:sub>
                      </m:sSub>
                    </m:e>
                  </m:acc>
                </m:oMath>
              </a14:m>
              <a:r>
                <a:rPr lang="en-US" sz="1100"/>
                <a:t>= estimated initial filter weight</a:t>
              </a:r>
            </a:p>
          </xdr:txBody>
        </xdr:sp>
      </mc:Choice>
      <mc:Fallback xmlns="">
        <xdr:sp macro="" textlink="">
          <xdr:nvSpPr>
            <xdr:cNvPr id="3" name="TextBox 2"/>
            <xdr:cNvSpPr txBox="1"/>
          </xdr:nvSpPr>
          <xdr:spPr>
            <a:xfrm>
              <a:off x="0" y="2423160"/>
              <a:ext cx="2255520" cy="267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0">
                  <a:latin typeface="Cambria Math"/>
                </a:rPr>
                <a:t>(</a:t>
              </a:r>
              <a:r>
                <a:rPr lang="en-US" sz="1100" b="0" i="0">
                  <a:solidFill>
                    <a:schemeClr val="tx1"/>
                  </a:solidFill>
                  <a:effectLst/>
                  <a:latin typeface="Cambria Math"/>
                  <a:ea typeface="+mn-ea"/>
                  <a:cs typeface="+mn-cs"/>
                </a:rPr>
                <a:t>𝑋_1 ) ̅</a:t>
              </a:r>
              <a:r>
                <a:rPr lang="en-US" sz="1100"/>
                <a:t>= estimated initial filter weight</a:t>
              </a:r>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129540</xdr:colOff>
      <xdr:row>0</xdr:row>
      <xdr:rowOff>160020</xdr:rowOff>
    </xdr:from>
    <xdr:to>
      <xdr:col>19</xdr:col>
      <xdr:colOff>101600</xdr:colOff>
      <xdr:row>35</xdr:row>
      <xdr:rowOff>118029</xdr:rowOff>
    </xdr:to>
    <xdr:pic>
      <xdr:nvPicPr>
        <xdr:cNvPr id="2" name="Picture 1"/>
        <xdr:cNvPicPr>
          <a:picLocks noChangeAspect="1"/>
        </xdr:cNvPicPr>
      </xdr:nvPicPr>
      <xdr:blipFill>
        <a:blip xmlns:r="http://schemas.openxmlformats.org/officeDocument/2006/relationships" r:embed="rId1"/>
        <a:stretch>
          <a:fillRect/>
        </a:stretch>
      </xdr:blipFill>
      <xdr:spPr>
        <a:xfrm>
          <a:off x="5736590" y="160020"/>
          <a:ext cx="6093460" cy="74764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38100</xdr:colOff>
      <xdr:row>5</xdr:row>
      <xdr:rowOff>53340</xdr:rowOff>
    </xdr:from>
    <xdr:to>
      <xdr:col>17</xdr:col>
      <xdr:colOff>342900</xdr:colOff>
      <xdr:row>19</xdr:row>
      <xdr:rowOff>30480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167640</xdr:colOff>
      <xdr:row>0</xdr:row>
      <xdr:rowOff>0</xdr:rowOff>
    </xdr:from>
    <xdr:to>
      <xdr:col>19</xdr:col>
      <xdr:colOff>156254</xdr:colOff>
      <xdr:row>37</xdr:row>
      <xdr:rowOff>45922</xdr:rowOff>
    </xdr:to>
    <xdr:pic>
      <xdr:nvPicPr>
        <xdr:cNvPr id="2" name="Picture 1"/>
        <xdr:cNvPicPr>
          <a:picLocks noChangeAspect="1"/>
        </xdr:cNvPicPr>
      </xdr:nvPicPr>
      <xdr:blipFill>
        <a:blip xmlns:r="http://schemas.openxmlformats.org/officeDocument/2006/relationships" r:embed="rId1"/>
        <a:stretch>
          <a:fillRect/>
        </a:stretch>
      </xdr:blipFill>
      <xdr:spPr>
        <a:xfrm>
          <a:off x="6460490" y="0"/>
          <a:ext cx="6110014" cy="748812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15240</xdr:colOff>
      <xdr:row>23</xdr:row>
      <xdr:rowOff>140970</xdr:rowOff>
    </xdr:from>
    <xdr:to>
      <xdr:col>16</xdr:col>
      <xdr:colOff>579120</xdr:colOff>
      <xdr:row>38</xdr:row>
      <xdr:rowOff>140970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586740</xdr:colOff>
      <xdr:row>0</xdr:row>
      <xdr:rowOff>0</xdr:rowOff>
    </xdr:from>
    <xdr:to>
      <xdr:col>27</xdr:col>
      <xdr:colOff>221477</xdr:colOff>
      <xdr:row>32</xdr:row>
      <xdr:rowOff>145382</xdr:rowOff>
    </xdr:to>
    <xdr:pic>
      <xdr:nvPicPr>
        <xdr:cNvPr id="6" name="Picture 5"/>
        <xdr:cNvPicPr>
          <a:picLocks noChangeAspect="1"/>
        </xdr:cNvPicPr>
      </xdr:nvPicPr>
      <xdr:blipFill>
        <a:blip xmlns:r="http://schemas.openxmlformats.org/officeDocument/2006/relationships" r:embed="rId1"/>
        <a:stretch>
          <a:fillRect/>
        </a:stretch>
      </xdr:blipFill>
      <xdr:spPr>
        <a:xfrm>
          <a:off x="11666220" y="0"/>
          <a:ext cx="5730737" cy="6942422"/>
        </a:xfrm>
        <a:prstGeom prst="rect">
          <a:avLst/>
        </a:prstGeom>
      </xdr:spPr>
    </xdr:pic>
    <xdr:clientData/>
  </xdr:twoCellAnchor>
  <xdr:twoCellAnchor editAs="oneCell">
    <xdr:from>
      <xdr:col>9</xdr:col>
      <xdr:colOff>132675</xdr:colOff>
      <xdr:row>0</xdr:row>
      <xdr:rowOff>0</xdr:rowOff>
    </xdr:from>
    <xdr:to>
      <xdr:col>19</xdr:col>
      <xdr:colOff>109094</xdr:colOff>
      <xdr:row>38</xdr:row>
      <xdr:rowOff>26252</xdr:rowOff>
    </xdr:to>
    <xdr:pic>
      <xdr:nvPicPr>
        <xdr:cNvPr id="8" name="Picture 7"/>
        <xdr:cNvPicPr>
          <a:picLocks noChangeAspect="1"/>
        </xdr:cNvPicPr>
      </xdr:nvPicPr>
      <xdr:blipFill>
        <a:blip xmlns:r="http://schemas.openxmlformats.org/officeDocument/2006/relationships" r:embed="rId2"/>
        <a:stretch>
          <a:fillRect/>
        </a:stretch>
      </xdr:blipFill>
      <xdr:spPr>
        <a:xfrm>
          <a:off x="6425525" y="0"/>
          <a:ext cx="6097819" cy="796375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129540</xdr:colOff>
      <xdr:row>31</xdr:row>
      <xdr:rowOff>38100</xdr:rowOff>
    </xdr:from>
    <xdr:to>
      <xdr:col>9</xdr:col>
      <xdr:colOff>883920</xdr:colOff>
      <xdr:row>46</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391762</xdr:colOff>
      <xdr:row>13</xdr:row>
      <xdr:rowOff>92233</xdr:rowOff>
    </xdr:from>
    <xdr:ext cx="1886617" cy="413703"/>
    <mc:AlternateContent xmlns:mc="http://schemas.openxmlformats.org/markup-compatibility/2006" xmlns:a14="http://schemas.microsoft.com/office/drawing/2010/main">
      <mc:Choice Requires="a14">
        <xdr:sp macro="" textlink="">
          <xdr:nvSpPr>
            <xdr:cNvPr id="3" name="TextBox 2"/>
            <xdr:cNvSpPr txBox="1"/>
          </xdr:nvSpPr>
          <xdr:spPr>
            <a:xfrm>
              <a:off x="14397322" y="3681253"/>
              <a:ext cx="1886617" cy="413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r>
                          <a:rPr lang="en-US" sz="1100" b="0" i="1">
                            <a:latin typeface="Cambria Math"/>
                          </a:rPr>
                          <m:t>𝑑𝑇</m:t>
                        </m:r>
                      </m:num>
                      <m:den>
                        <m:r>
                          <a:rPr lang="en-US" sz="1100" b="0" i="1">
                            <a:latin typeface="Cambria Math"/>
                          </a:rPr>
                          <m:t>𝑑𝑅</m:t>
                        </m:r>
                      </m:den>
                    </m:f>
                    <m:r>
                      <a:rPr lang="en-US" sz="1100" i="1">
                        <a:latin typeface="Cambria Math"/>
                      </a:rPr>
                      <m:t>=</m:t>
                    </m:r>
                    <m:r>
                      <a:rPr lang="en-US" sz="1100" b="0" i="1">
                        <a:latin typeface="Cambria Math"/>
                      </a:rPr>
                      <m:t>2</m:t>
                    </m:r>
                    <m:sSub>
                      <m:sSubPr>
                        <m:ctrlPr>
                          <a:rPr lang="en-US" sz="1100" b="0" i="1">
                            <a:latin typeface="Cambria Math" panose="02040503050406030204" pitchFamily="18" charset="0"/>
                          </a:rPr>
                        </m:ctrlPr>
                      </m:sSubPr>
                      <m:e>
                        <m:r>
                          <a:rPr lang="en-US" sz="1100" b="0" i="1">
                            <a:latin typeface="Cambria Math"/>
                          </a:rPr>
                          <m:t>𝐶</m:t>
                        </m:r>
                      </m:e>
                      <m:sub>
                        <m:r>
                          <a:rPr lang="en-US" sz="1100" b="0" i="1">
                            <a:latin typeface="Cambria Math"/>
                          </a:rPr>
                          <m:t>𝐴</m:t>
                        </m:r>
                        <m:r>
                          <a:rPr lang="en-US" sz="1100" b="0" i="1">
                            <a:latin typeface="Cambria Math"/>
                          </a:rPr>
                          <m:t>2</m:t>
                        </m:r>
                      </m:sub>
                    </m:sSub>
                    <m:r>
                      <a:rPr lang="en-US" sz="1100" b="0" i="1">
                        <a:latin typeface="Cambria Math"/>
                      </a:rPr>
                      <m:t>(</m:t>
                    </m:r>
                    <m:r>
                      <a:rPr lang="en-US" sz="1100" b="0" i="1">
                        <a:latin typeface="Cambria Math"/>
                      </a:rPr>
                      <m:t>𝑅</m:t>
                    </m:r>
                    <m:r>
                      <a:rPr lang="en-US" sz="1100" b="0" i="1">
                        <a:latin typeface="Cambria Math"/>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𝐶</m:t>
                        </m:r>
                      </m:e>
                      <m:sub>
                        <m:r>
                          <a:rPr lang="en-US" sz="1100" b="0" i="1">
                            <a:solidFill>
                              <a:schemeClr val="tx1"/>
                            </a:solidFill>
                            <a:effectLst/>
                            <a:latin typeface="Cambria Math" panose="02040503050406030204" pitchFamily="18" charset="0"/>
                            <a:ea typeface="+mn-ea"/>
                            <a:cs typeface="+mn-cs"/>
                          </a:rPr>
                          <m:t>𝐴</m:t>
                        </m:r>
                        <m:r>
                          <a:rPr lang="en-US" sz="1100" b="0" i="1">
                            <a:solidFill>
                              <a:schemeClr val="tx1"/>
                            </a:solidFill>
                            <a:effectLst/>
                            <a:latin typeface="Cambria Math"/>
                            <a:ea typeface="+mn-ea"/>
                            <a:cs typeface="+mn-cs"/>
                          </a:rPr>
                          <m:t>1</m:t>
                        </m:r>
                      </m:sub>
                    </m:sSub>
                  </m:oMath>
                </m:oMathPara>
              </a14:m>
              <a:endParaRPr lang="en-US" sz="1100"/>
            </a:p>
          </xdr:txBody>
        </xdr:sp>
      </mc:Choice>
      <mc:Fallback xmlns="">
        <xdr:sp macro="" textlink="">
          <xdr:nvSpPr>
            <xdr:cNvPr id="3" name="TextBox 2"/>
            <xdr:cNvSpPr txBox="1"/>
          </xdr:nvSpPr>
          <xdr:spPr>
            <a:xfrm>
              <a:off x="14397322" y="3681253"/>
              <a:ext cx="1886617" cy="413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0">
                  <a:latin typeface="Cambria Math"/>
                </a:rPr>
                <a:t>𝑑𝑇/𝑑𝑅</a:t>
              </a:r>
              <a:r>
                <a:rPr lang="en-US" sz="1100" i="0">
                  <a:latin typeface="Cambria Math"/>
                </a:rPr>
                <a:t>=</a:t>
              </a:r>
              <a:r>
                <a:rPr lang="en-US" sz="1100" b="0" i="0">
                  <a:latin typeface="Cambria Math"/>
                </a:rPr>
                <a:t>2𝐶_𝐴2 (𝑅)</a:t>
              </a:r>
              <a:r>
                <a:rPr lang="en-US" sz="1100" b="0" i="0">
                  <a:latin typeface="Cambria Math"/>
                  <a:ea typeface="Cambria Math"/>
                </a:rPr>
                <a:t>+</a:t>
              </a:r>
              <a:r>
                <a:rPr lang="en-US" sz="1100" b="0" i="0">
                  <a:solidFill>
                    <a:schemeClr val="tx1"/>
                  </a:solidFill>
                  <a:effectLst/>
                  <a:latin typeface="+mn-lt"/>
                  <a:ea typeface="+mn-ea"/>
                  <a:cs typeface="+mn-cs"/>
                </a:rPr>
                <a:t>𝐶_𝐴</a:t>
              </a:r>
              <a:r>
                <a:rPr lang="en-US" sz="1100" b="0" i="0">
                  <a:solidFill>
                    <a:schemeClr val="tx1"/>
                  </a:solidFill>
                  <a:effectLst/>
                  <a:latin typeface="Cambria Math"/>
                  <a:ea typeface="+mn-ea"/>
                  <a:cs typeface="+mn-cs"/>
                </a:rPr>
                <a:t>1</a:t>
              </a:r>
              <a:endParaRPr lang="en-US" sz="1100"/>
            </a:p>
          </xdr:txBody>
        </xdr:sp>
      </mc:Fallback>
    </mc:AlternateContent>
    <xdr:clientData/>
  </xdr:oneCellAnchor>
</xdr:wsDr>
</file>

<file path=xl/drawings/drawing9.xml><?xml version="1.0" encoding="utf-8"?>
<xdr:wsDr xmlns:xdr="http://schemas.openxmlformats.org/drawingml/2006/spreadsheetDrawing" xmlns:a="http://schemas.openxmlformats.org/drawingml/2006/main">
  <xdr:twoCellAnchor editAs="oneCell">
    <xdr:from>
      <xdr:col>9</xdr:col>
      <xdr:colOff>1271</xdr:colOff>
      <xdr:row>0</xdr:row>
      <xdr:rowOff>33020</xdr:rowOff>
    </xdr:from>
    <xdr:to>
      <xdr:col>18</xdr:col>
      <xdr:colOff>526312</xdr:colOff>
      <xdr:row>39</xdr:row>
      <xdr:rowOff>22685</xdr:rowOff>
    </xdr:to>
    <xdr:pic>
      <xdr:nvPicPr>
        <xdr:cNvPr id="2" name="Picture 1"/>
        <xdr:cNvPicPr>
          <a:picLocks noChangeAspect="1"/>
        </xdr:cNvPicPr>
      </xdr:nvPicPr>
      <xdr:blipFill>
        <a:blip xmlns:r="http://schemas.openxmlformats.org/officeDocument/2006/relationships" r:embed="rId1"/>
        <a:stretch>
          <a:fillRect/>
        </a:stretch>
      </xdr:blipFill>
      <xdr:spPr>
        <a:xfrm>
          <a:off x="7710171" y="33020"/>
          <a:ext cx="6036841" cy="79271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00"/>
  <sheetViews>
    <sheetView tabSelected="1" workbookViewId="0">
      <selection activeCell="E14" sqref="E14"/>
    </sheetView>
  </sheetViews>
  <sheetFormatPr defaultRowHeight="14.5" x14ac:dyDescent="0.35"/>
  <cols>
    <col min="1" max="1" width="9.90625" bestFit="1" customWidth="1"/>
    <col min="2" max="2" width="7.08984375" bestFit="1" customWidth="1"/>
    <col min="3" max="3" width="15" bestFit="1" customWidth="1"/>
    <col min="6" max="8" width="8.90625" customWidth="1"/>
    <col min="9" max="9" width="10.36328125" customWidth="1"/>
    <col min="10" max="11" width="8.90625" customWidth="1"/>
  </cols>
  <sheetData>
    <row r="1" spans="1:9" ht="60" customHeight="1" x14ac:dyDescent="0.35">
      <c r="A1" s="41" t="s">
        <v>114</v>
      </c>
      <c r="B1" s="41"/>
      <c r="C1" s="41"/>
      <c r="D1" s="41"/>
      <c r="E1" s="41"/>
      <c r="F1" s="41"/>
      <c r="G1" s="41"/>
      <c r="H1" s="41"/>
      <c r="I1" s="41"/>
    </row>
    <row r="2" spans="1:9" x14ac:dyDescent="0.35">
      <c r="A2" s="11"/>
      <c r="B2" s="11"/>
      <c r="C2" s="11"/>
      <c r="D2" s="11"/>
      <c r="E2" s="11"/>
      <c r="F2" s="1"/>
    </row>
    <row r="3" spans="1:9" x14ac:dyDescent="0.35">
      <c r="A3" s="42" t="s">
        <v>14</v>
      </c>
      <c r="B3" s="42"/>
      <c r="C3" s="42"/>
      <c r="D3" s="42"/>
      <c r="E3" s="42"/>
      <c r="F3" s="42"/>
      <c r="G3" s="42"/>
      <c r="H3" s="42"/>
      <c r="I3" s="42"/>
    </row>
    <row r="5" spans="1:9" ht="31.25" customHeight="1" x14ac:dyDescent="0.35">
      <c r="A5" s="43" t="s">
        <v>20</v>
      </c>
      <c r="B5" s="43"/>
      <c r="C5" s="43"/>
      <c r="D5" s="43"/>
      <c r="E5" s="43"/>
      <c r="F5" s="43"/>
      <c r="G5" s="43"/>
      <c r="H5" s="43"/>
      <c r="I5" s="43"/>
    </row>
    <row r="7" spans="1:9" x14ac:dyDescent="0.35">
      <c r="A7" s="3" t="s">
        <v>0</v>
      </c>
    </row>
    <row r="8" spans="1:9" x14ac:dyDescent="0.35">
      <c r="A8" t="s">
        <v>7</v>
      </c>
      <c r="B8" s="7" t="s">
        <v>69</v>
      </c>
      <c r="C8" t="s">
        <v>70</v>
      </c>
    </row>
    <row r="9" spans="1:9" x14ac:dyDescent="0.35">
      <c r="A9" s="6">
        <v>42653</v>
      </c>
      <c r="B9" s="36">
        <v>4.1666666666666664E-2</v>
      </c>
      <c r="C9" s="17">
        <v>26.100000000000005</v>
      </c>
    </row>
    <row r="10" spans="1:9" x14ac:dyDescent="0.35">
      <c r="B10" s="36">
        <v>4.236111111111112E-2</v>
      </c>
      <c r="C10" s="17">
        <v>26.114499999999996</v>
      </c>
    </row>
    <row r="11" spans="1:9" x14ac:dyDescent="0.35">
      <c r="B11" s="36">
        <v>4.3055555555555576E-2</v>
      </c>
      <c r="C11" s="17">
        <v>26.121499999999997</v>
      </c>
    </row>
    <row r="12" spans="1:9" x14ac:dyDescent="0.35">
      <c r="B12" s="36">
        <v>4.3750000000000032E-2</v>
      </c>
      <c r="C12" s="17">
        <v>26.13366666666667</v>
      </c>
    </row>
    <row r="13" spans="1:9" x14ac:dyDescent="0.35">
      <c r="B13" s="36">
        <v>4.4444444444444488E-2</v>
      </c>
      <c r="C13" s="17">
        <v>26.117166666666666</v>
      </c>
    </row>
    <row r="14" spans="1:9" x14ac:dyDescent="0.35">
      <c r="B14" s="36">
        <v>4.5138888888888944E-2</v>
      </c>
      <c r="C14" s="17">
        <v>26.146000000000001</v>
      </c>
    </row>
    <row r="15" spans="1:9" x14ac:dyDescent="0.35">
      <c r="B15" s="36">
        <v>4.5833333333333399E-2</v>
      </c>
      <c r="C15" s="17">
        <v>26.151</v>
      </c>
    </row>
    <row r="16" spans="1:9" x14ac:dyDescent="0.35">
      <c r="B16" s="36">
        <v>4.6527777777777855E-2</v>
      </c>
      <c r="C16" s="17">
        <v>26.167333333333335</v>
      </c>
    </row>
    <row r="17" spans="2:3" x14ac:dyDescent="0.35">
      <c r="B17" s="36">
        <v>4.7222222222222311E-2</v>
      </c>
      <c r="C17" s="17">
        <v>26.190499999999997</v>
      </c>
    </row>
    <row r="18" spans="2:3" x14ac:dyDescent="0.35">
      <c r="B18" s="36">
        <v>4.7916666666666767E-2</v>
      </c>
      <c r="C18" s="17">
        <v>26.176000000000002</v>
      </c>
    </row>
    <row r="19" spans="2:3" x14ac:dyDescent="0.35">
      <c r="B19" s="36">
        <v>4.8611111111111223E-2</v>
      </c>
      <c r="C19" s="17">
        <v>26.199666666666669</v>
      </c>
    </row>
    <row r="74" spans="1:1" x14ac:dyDescent="0.35">
      <c r="A74" s="6"/>
    </row>
    <row r="75" spans="1:1" x14ac:dyDescent="0.35">
      <c r="A75" s="6"/>
    </row>
    <row r="76" spans="1:1" x14ac:dyDescent="0.35">
      <c r="A76" s="6"/>
    </row>
    <row r="77" spans="1:1" x14ac:dyDescent="0.35">
      <c r="A77" s="6"/>
    </row>
    <row r="78" spans="1:1" x14ac:dyDescent="0.35">
      <c r="A78" s="6"/>
    </row>
    <row r="79" spans="1:1" x14ac:dyDescent="0.35">
      <c r="A79" s="6"/>
    </row>
    <row r="80" spans="1:1" x14ac:dyDescent="0.35">
      <c r="A80" s="6"/>
    </row>
    <row r="81" spans="1:1" x14ac:dyDescent="0.35">
      <c r="A81" s="6"/>
    </row>
    <row r="82" spans="1:1" x14ac:dyDescent="0.35">
      <c r="A82" s="6"/>
    </row>
    <row r="83" spans="1:1" x14ac:dyDescent="0.35">
      <c r="A83" s="6"/>
    </row>
    <row r="84" spans="1:1" x14ac:dyDescent="0.35">
      <c r="A84" s="6"/>
    </row>
    <row r="85" spans="1:1" x14ac:dyDescent="0.35">
      <c r="A85" s="6"/>
    </row>
    <row r="86" spans="1:1" x14ac:dyDescent="0.35">
      <c r="A86" s="6"/>
    </row>
    <row r="87" spans="1:1" x14ac:dyDescent="0.35">
      <c r="A87" s="6"/>
    </row>
    <row r="88" spans="1:1" x14ac:dyDescent="0.35">
      <c r="A88" s="6"/>
    </row>
    <row r="89" spans="1:1" x14ac:dyDescent="0.35">
      <c r="A89" s="6"/>
    </row>
    <row r="90" spans="1:1" x14ac:dyDescent="0.35">
      <c r="A90" s="6"/>
    </row>
    <row r="91" spans="1:1" x14ac:dyDescent="0.35">
      <c r="A91" s="6"/>
    </row>
    <row r="92" spans="1:1" x14ac:dyDescent="0.35">
      <c r="A92" s="6"/>
    </row>
    <row r="93" spans="1:1" x14ac:dyDescent="0.35">
      <c r="A93" s="6"/>
    </row>
    <row r="94" spans="1:1" x14ac:dyDescent="0.35">
      <c r="A94" s="6"/>
    </row>
    <row r="95" spans="1:1" x14ac:dyDescent="0.35">
      <c r="A95" s="6"/>
    </row>
    <row r="96" spans="1:1" x14ac:dyDescent="0.35">
      <c r="A96" s="6"/>
    </row>
    <row r="97" spans="1:1" x14ac:dyDescent="0.35">
      <c r="A97" s="6"/>
    </row>
    <row r="98" spans="1:1" x14ac:dyDescent="0.35">
      <c r="A98" s="6"/>
    </row>
    <row r="99" spans="1:1" x14ac:dyDescent="0.35">
      <c r="A99" s="6"/>
    </row>
    <row r="100" spans="1:1" x14ac:dyDescent="0.35">
      <c r="A100" s="6"/>
    </row>
  </sheetData>
  <sortState ref="B9:C73">
    <sortCondition ref="B9:B73"/>
  </sortState>
  <mergeCells count="3">
    <mergeCell ref="A1:I1"/>
    <mergeCell ref="A3:I3"/>
    <mergeCell ref="A5:I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P309"/>
  <sheetViews>
    <sheetView topLeftCell="G1" workbookViewId="0">
      <selection activeCell="K12" sqref="K12:L17"/>
    </sheetView>
  </sheetViews>
  <sheetFormatPr defaultRowHeight="14.5" x14ac:dyDescent="0.35"/>
  <cols>
    <col min="1" max="1" width="9.90625" bestFit="1" customWidth="1"/>
    <col min="2" max="2" width="8.08984375" bestFit="1" customWidth="1"/>
    <col min="3" max="3" width="19.08984375" bestFit="1" customWidth="1"/>
    <col min="4" max="4" width="22.1796875" bestFit="1" customWidth="1"/>
    <col min="5" max="5" width="12.1796875" bestFit="1" customWidth="1"/>
    <col min="8" max="8" width="25.54296875" bestFit="1" customWidth="1"/>
    <col min="11" max="11" width="20.08984375" bestFit="1" customWidth="1"/>
    <col min="12" max="12" width="24.81640625" customWidth="1"/>
    <col min="14" max="14" width="35.08984375" bestFit="1" customWidth="1"/>
    <col min="15" max="15" width="7.36328125" bestFit="1" customWidth="1"/>
    <col min="16" max="16" width="14.54296875" bestFit="1" customWidth="1"/>
  </cols>
  <sheetData>
    <row r="1" spans="1:16" ht="31.75" customHeight="1" x14ac:dyDescent="0.35">
      <c r="A1" s="41" t="s">
        <v>115</v>
      </c>
      <c r="B1" s="41"/>
      <c r="C1" s="41"/>
      <c r="D1" s="41"/>
      <c r="E1" s="41"/>
      <c r="F1" s="41"/>
      <c r="G1" s="41"/>
      <c r="H1" s="41"/>
      <c r="I1" s="41"/>
    </row>
    <row r="2" spans="1:16" x14ac:dyDescent="0.35">
      <c r="A2" s="11"/>
      <c r="B2" s="11"/>
      <c r="C2" s="11"/>
      <c r="D2" s="11"/>
      <c r="E2" s="11"/>
      <c r="F2" s="1"/>
    </row>
    <row r="3" spans="1:16" ht="14.4" customHeight="1" x14ac:dyDescent="0.35">
      <c r="A3" s="42" t="s">
        <v>14</v>
      </c>
      <c r="B3" s="42"/>
      <c r="C3" s="42"/>
      <c r="D3" s="42"/>
      <c r="E3" s="42"/>
      <c r="F3" s="42"/>
      <c r="G3" s="42"/>
      <c r="H3" s="42"/>
      <c r="I3" s="42"/>
    </row>
    <row r="5" spans="1:16" ht="33" customHeight="1" x14ac:dyDescent="0.35">
      <c r="A5" s="43" t="s">
        <v>130</v>
      </c>
      <c r="B5" s="43"/>
      <c r="C5" s="43"/>
      <c r="D5" s="43"/>
      <c r="E5" s="43"/>
      <c r="F5" s="43"/>
      <c r="G5" s="43"/>
      <c r="H5" s="43"/>
      <c r="I5" s="43"/>
    </row>
    <row r="6" spans="1:16" ht="45.65" customHeight="1" x14ac:dyDescent="0.35">
      <c r="A6" s="12"/>
      <c r="B6" s="44" t="s">
        <v>131</v>
      </c>
      <c r="C6" s="44"/>
      <c r="D6" s="44"/>
      <c r="E6" s="44"/>
      <c r="F6" s="44"/>
      <c r="G6" s="44"/>
      <c r="H6" s="44"/>
      <c r="I6" s="44"/>
    </row>
    <row r="8" spans="1:16" x14ac:dyDescent="0.35">
      <c r="A8" s="3" t="s">
        <v>0</v>
      </c>
    </row>
    <row r="9" spans="1:16" x14ac:dyDescent="0.35">
      <c r="A9" t="s">
        <v>7</v>
      </c>
      <c r="B9" s="7" t="s">
        <v>69</v>
      </c>
      <c r="C9" t="s">
        <v>96</v>
      </c>
      <c r="D9" t="s">
        <v>95</v>
      </c>
      <c r="E9" t="s">
        <v>102</v>
      </c>
      <c r="F9" t="s">
        <v>103</v>
      </c>
    </row>
    <row r="10" spans="1:16" x14ac:dyDescent="0.35">
      <c r="A10" s="6">
        <v>42657</v>
      </c>
      <c r="B10" s="36">
        <v>4.1666666666666664E-2</v>
      </c>
      <c r="C10">
        <v>25.178800000000003</v>
      </c>
      <c r="D10" s="16">
        <v>25.176561908219501</v>
      </c>
      <c r="E10" s="16">
        <f t="shared" ref="E10:E73" si="0">C10-D10</f>
        <v>2.2380917805016054E-3</v>
      </c>
      <c r="F10">
        <f>(C10-D10)^2</f>
        <v>5.0090548179488462E-6</v>
      </c>
      <c r="H10" t="s">
        <v>98</v>
      </c>
      <c r="I10" s="17">
        <f>L14</f>
        <v>0.02</v>
      </c>
      <c r="K10" s="45" t="s">
        <v>101</v>
      </c>
      <c r="L10" s="45"/>
      <c r="N10" s="3" t="s">
        <v>128</v>
      </c>
      <c r="O10" s="14" t="s">
        <v>28</v>
      </c>
      <c r="P10" s="3" t="s">
        <v>74</v>
      </c>
    </row>
    <row r="11" spans="1:16" x14ac:dyDescent="0.35">
      <c r="B11" s="36">
        <v>4.1678240740740738E-2</v>
      </c>
      <c r="C11">
        <v>25.1785</v>
      </c>
      <c r="D11" s="16">
        <v>25.176930449533927</v>
      </c>
      <c r="E11" s="16">
        <f t="shared" si="0"/>
        <v>1.5695504660726556E-3</v>
      </c>
      <c r="F11">
        <f t="shared" ref="F11:F74" si="1">(C11-D11)^2</f>
        <v>2.4634886655488906E-6</v>
      </c>
      <c r="H11" t="s">
        <v>104</v>
      </c>
      <c r="I11" s="15">
        <f>AVERAGE(E10:E309)</f>
        <v>-1.1905895992395798E-3</v>
      </c>
      <c r="K11" s="3"/>
      <c r="L11" s="3"/>
      <c r="N11" t="s">
        <v>100</v>
      </c>
      <c r="O11">
        <v>100</v>
      </c>
      <c r="P11" s="17">
        <f>L14</f>
        <v>0.02</v>
      </c>
    </row>
    <row r="12" spans="1:16" x14ac:dyDescent="0.35">
      <c r="B12" s="36">
        <v>4.1689814814814811E-2</v>
      </c>
      <c r="C12">
        <v>25.1783</v>
      </c>
      <c r="D12" s="16">
        <v>25.176542486809751</v>
      </c>
      <c r="E12" s="16">
        <f t="shared" si="0"/>
        <v>1.7575131902489716E-3</v>
      </c>
      <c r="F12">
        <f t="shared" si="1"/>
        <v>3.0888526138991176E-6</v>
      </c>
      <c r="H12" t="s">
        <v>105</v>
      </c>
      <c r="I12">
        <f>(SUM(F10:F309)/(COUNT(F10:F309)-1))^0.5</f>
        <v>1.5228310258265051E-3</v>
      </c>
      <c r="K12" t="s">
        <v>23</v>
      </c>
      <c r="L12" s="17">
        <v>0.04</v>
      </c>
      <c r="N12" t="s">
        <v>97</v>
      </c>
      <c r="O12">
        <f>I14</f>
        <v>300</v>
      </c>
      <c r="P12">
        <f>(SUM(F10:F309)/(COUNT(F10:F309)-1))^0.5</f>
        <v>1.5228310258265051E-3</v>
      </c>
    </row>
    <row r="13" spans="1:16" x14ac:dyDescent="0.35">
      <c r="B13" s="36">
        <v>4.1701388888888885E-2</v>
      </c>
      <c r="C13">
        <v>25.178699999999999</v>
      </c>
      <c r="D13" s="16">
        <v>25.176866806265707</v>
      </c>
      <c r="E13" s="16">
        <f t="shared" si="0"/>
        <v>1.8331937342921378E-3</v>
      </c>
      <c r="F13">
        <f t="shared" si="1"/>
        <v>3.3605992674479534E-6</v>
      </c>
      <c r="H13" t="s">
        <v>99</v>
      </c>
      <c r="I13">
        <v>8.0000000000000002E-3</v>
      </c>
      <c r="K13" t="s">
        <v>25</v>
      </c>
      <c r="L13" s="19">
        <v>2</v>
      </c>
      <c r="N13" s="3" t="s">
        <v>129</v>
      </c>
    </row>
    <row r="14" spans="1:16" x14ac:dyDescent="0.35">
      <c r="B14" s="36">
        <v>4.1712962962962959E-2</v>
      </c>
      <c r="C14">
        <v>25.1783</v>
      </c>
      <c r="D14" s="16">
        <v>25.176661316875482</v>
      </c>
      <c r="E14" s="16">
        <f t="shared" si="0"/>
        <v>1.6386831245185363E-3</v>
      </c>
      <c r="F14">
        <f t="shared" si="1"/>
        <v>2.6852823825818326E-6</v>
      </c>
      <c r="H14" t="s">
        <v>106</v>
      </c>
      <c r="I14">
        <f>COUNT(F10:F309)</f>
        <v>300</v>
      </c>
      <c r="K14" t="s">
        <v>26</v>
      </c>
      <c r="L14" s="17">
        <f>L12/L13</f>
        <v>0.02</v>
      </c>
      <c r="N14" t="s">
        <v>111</v>
      </c>
      <c r="O14">
        <v>100</v>
      </c>
      <c r="P14" s="17">
        <f>(P11^2+P12^2)^0.5</f>
        <v>2.0057891572476401E-2</v>
      </c>
    </row>
    <row r="15" spans="1:16" x14ac:dyDescent="0.35">
      <c r="B15" s="36">
        <v>4.1724537037037032E-2</v>
      </c>
      <c r="C15">
        <v>25.177900000000001</v>
      </c>
      <c r="D15" s="16">
        <v>25.176074355871037</v>
      </c>
      <c r="E15" s="16">
        <f t="shared" si="0"/>
        <v>1.8256441289636882E-3</v>
      </c>
      <c r="F15">
        <f t="shared" si="1"/>
        <v>3.3329764856195837E-6</v>
      </c>
      <c r="K15" t="s">
        <v>112</v>
      </c>
      <c r="L15" s="17">
        <v>1.6E-2</v>
      </c>
      <c r="N15" t="s">
        <v>80</v>
      </c>
      <c r="O15">
        <v>100</v>
      </c>
      <c r="P15" s="16">
        <v>8.0000000000000002E-3</v>
      </c>
    </row>
    <row r="16" spans="1:16" x14ac:dyDescent="0.35">
      <c r="B16" s="36">
        <v>4.1736111111111106E-2</v>
      </c>
      <c r="C16">
        <v>25.177500000000002</v>
      </c>
      <c r="D16" s="16">
        <v>25.1762855345861</v>
      </c>
      <c r="E16" s="16">
        <f t="shared" si="0"/>
        <v>1.2144654139021327E-3</v>
      </c>
      <c r="F16">
        <f t="shared" si="1"/>
        <v>1.4749262415644785E-6</v>
      </c>
      <c r="K16" t="s">
        <v>25</v>
      </c>
      <c r="L16" s="19">
        <v>2</v>
      </c>
      <c r="N16" t="s">
        <v>31</v>
      </c>
      <c r="P16" s="30">
        <f>(P14^2+P15^2)^0.5</f>
        <v>2.1594420907568228E-2</v>
      </c>
    </row>
    <row r="17" spans="1:16" x14ac:dyDescent="0.35">
      <c r="B17" s="36">
        <v>4.1747685185185179E-2</v>
      </c>
      <c r="C17">
        <v>25.177300000000002</v>
      </c>
      <c r="D17" s="16">
        <v>25.175772535322778</v>
      </c>
      <c r="E17" s="16">
        <f t="shared" si="0"/>
        <v>1.5274646772240885E-3</v>
      </c>
      <c r="F17">
        <f t="shared" si="1"/>
        <v>2.3331483401672888E-6</v>
      </c>
      <c r="K17" t="s">
        <v>80</v>
      </c>
      <c r="L17">
        <f>L15/L16</f>
        <v>8.0000000000000002E-3</v>
      </c>
      <c r="N17" t="s">
        <v>32</v>
      </c>
      <c r="O17" s="19">
        <f>P16^4/(P14^4/(O14-1)+P15^4/(O15-1))</f>
        <v>129.72000076235139</v>
      </c>
      <c r="P17" s="18"/>
    </row>
    <row r="18" spans="1:16" x14ac:dyDescent="0.35">
      <c r="B18" s="36">
        <v>4.1759259259259253E-2</v>
      </c>
      <c r="C18">
        <v>25.1768</v>
      </c>
      <c r="D18" s="16">
        <v>25.175193591296249</v>
      </c>
      <c r="E18" s="16">
        <f t="shared" si="0"/>
        <v>1.606408703750617E-3</v>
      </c>
      <c r="F18">
        <f t="shared" si="1"/>
        <v>2.5805489234857372E-6</v>
      </c>
      <c r="N18" t="s">
        <v>33</v>
      </c>
      <c r="O18" s="18">
        <f>TINV(0.05,O17)</f>
        <v>1.9785244914792603</v>
      </c>
      <c r="P18" s="18"/>
    </row>
    <row r="19" spans="1:16" x14ac:dyDescent="0.35">
      <c r="B19" s="36">
        <v>4.1770833333333326E-2</v>
      </c>
      <c r="C19">
        <v>25.176400000000001</v>
      </c>
      <c r="D19" s="16">
        <v>25.17493169977763</v>
      </c>
      <c r="E19" s="16">
        <f t="shared" si="0"/>
        <v>1.4683002223705444E-3</v>
      </c>
      <c r="F19">
        <f t="shared" si="1"/>
        <v>2.1559055430133902E-6</v>
      </c>
      <c r="N19" t="s">
        <v>23</v>
      </c>
      <c r="P19" s="32">
        <f>P16*O18</f>
        <v>4.2725090644935536E-2</v>
      </c>
    </row>
    <row r="20" spans="1:16" x14ac:dyDescent="0.35">
      <c r="B20" s="36">
        <v>4.17824074074074E-2</v>
      </c>
      <c r="C20">
        <v>25.176299999999998</v>
      </c>
      <c r="D20" s="16">
        <v>25.175193901624937</v>
      </c>
      <c r="E20" s="16">
        <f t="shared" si="0"/>
        <v>1.1060983750610376E-3</v>
      </c>
      <c r="F20">
        <f t="shared" si="1"/>
        <v>1.2234536153126678E-6</v>
      </c>
    </row>
    <row r="21" spans="1:16" x14ac:dyDescent="0.35">
      <c r="A21" s="6"/>
      <c r="B21" s="36">
        <v>4.1793981481481474E-2</v>
      </c>
      <c r="C21">
        <v>25.176299999999998</v>
      </c>
      <c r="D21" s="16">
        <v>25.17531674005528</v>
      </c>
      <c r="E21" s="16">
        <f t="shared" si="0"/>
        <v>9.832599447179291E-4</v>
      </c>
      <c r="F21">
        <f t="shared" si="1"/>
        <v>9.6680011888670501E-7</v>
      </c>
    </row>
    <row r="22" spans="1:16" x14ac:dyDescent="0.35">
      <c r="A22" s="6"/>
      <c r="B22" s="36">
        <v>4.1805555555555547E-2</v>
      </c>
      <c r="C22">
        <v>25.175899999999999</v>
      </c>
      <c r="D22" s="16">
        <v>25.17490317540387</v>
      </c>
      <c r="E22" s="16">
        <f t="shared" si="0"/>
        <v>9.9682459612893126E-4</v>
      </c>
      <c r="F22">
        <f t="shared" si="1"/>
        <v>9.9365927544760703E-7</v>
      </c>
    </row>
    <row r="23" spans="1:16" x14ac:dyDescent="0.35">
      <c r="A23" s="6"/>
      <c r="B23" s="36">
        <v>4.1817129629629621E-2</v>
      </c>
      <c r="C23">
        <v>25.176000000000002</v>
      </c>
      <c r="D23" s="16">
        <v>25.175122681198104</v>
      </c>
      <c r="E23" s="16">
        <f t="shared" si="0"/>
        <v>8.7731880189778622E-4</v>
      </c>
      <c r="F23">
        <f t="shared" si="1"/>
        <v>7.696882801633671E-7</v>
      </c>
    </row>
    <row r="24" spans="1:16" x14ac:dyDescent="0.35">
      <c r="A24" s="6"/>
      <c r="B24" s="36">
        <v>4.1828703703703694E-2</v>
      </c>
      <c r="C24">
        <v>25.175800000000002</v>
      </c>
      <c r="D24" s="16">
        <v>25.174781112810081</v>
      </c>
      <c r="E24" s="16">
        <f t="shared" si="0"/>
        <v>1.0188871899217133E-3</v>
      </c>
      <c r="F24">
        <f t="shared" si="1"/>
        <v>1.0381311057865655E-6</v>
      </c>
    </row>
    <row r="25" spans="1:16" x14ac:dyDescent="0.35">
      <c r="A25" s="6"/>
      <c r="B25" s="36">
        <v>4.1840277777777768E-2</v>
      </c>
      <c r="C25">
        <v>25.175699999999999</v>
      </c>
      <c r="D25" s="16">
        <v>25.174680747362856</v>
      </c>
      <c r="E25" s="16">
        <f t="shared" si="0"/>
        <v>1.0192526371426425E-3</v>
      </c>
      <c r="F25">
        <f t="shared" si="1"/>
        <v>1.0388759383222311E-6</v>
      </c>
    </row>
    <row r="26" spans="1:16" x14ac:dyDescent="0.35">
      <c r="A26" s="6"/>
      <c r="B26" s="36">
        <v>4.1851851851851841E-2</v>
      </c>
      <c r="C26">
        <v>25.175600000000003</v>
      </c>
      <c r="D26" s="16">
        <v>25.174781397278025</v>
      </c>
      <c r="E26" s="16">
        <f t="shared" si="0"/>
        <v>8.1860272197786799E-4</v>
      </c>
      <c r="F26">
        <f t="shared" si="1"/>
        <v>6.701104164295746E-7</v>
      </c>
    </row>
    <row r="27" spans="1:16" x14ac:dyDescent="0.35">
      <c r="A27" s="6"/>
      <c r="B27" s="36">
        <v>4.1863425925925915E-2</v>
      </c>
      <c r="C27">
        <v>25.175199999999997</v>
      </c>
      <c r="D27" s="16">
        <v>25.175158601739952</v>
      </c>
      <c r="E27" s="16">
        <f t="shared" si="0"/>
        <v>4.1398260044900326E-5</v>
      </c>
      <c r="F27">
        <f t="shared" si="1"/>
        <v>1.7138159347451907E-9</v>
      </c>
    </row>
    <row r="28" spans="1:16" x14ac:dyDescent="0.35">
      <c r="A28" s="6"/>
      <c r="B28" s="36">
        <v>4.1874999999999989E-2</v>
      </c>
      <c r="C28">
        <v>25.175699999999999</v>
      </c>
      <c r="D28" s="16">
        <v>25.174779095674012</v>
      </c>
      <c r="E28" s="16">
        <f t="shared" si="0"/>
        <v>9.2090432598723737E-4</v>
      </c>
      <c r="F28">
        <f t="shared" si="1"/>
        <v>8.4806477762200795E-7</v>
      </c>
    </row>
    <row r="29" spans="1:16" x14ac:dyDescent="0.35">
      <c r="A29" s="6"/>
      <c r="B29" s="36">
        <v>4.1886574074074062E-2</v>
      </c>
      <c r="C29">
        <v>25.1755</v>
      </c>
      <c r="D29" s="16">
        <v>25.174564374134775</v>
      </c>
      <c r="E29" s="16">
        <f t="shared" si="0"/>
        <v>9.3562586522466518E-4</v>
      </c>
      <c r="F29">
        <f t="shared" si="1"/>
        <v>8.7539575967740336E-7</v>
      </c>
    </row>
    <row r="30" spans="1:16" x14ac:dyDescent="0.35">
      <c r="A30" s="6"/>
      <c r="B30" s="36">
        <v>4.1898148148148136E-2</v>
      </c>
      <c r="C30">
        <v>25.1753</v>
      </c>
      <c r="D30" s="16">
        <v>25.174773251151692</v>
      </c>
      <c r="E30" s="16">
        <f t="shared" si="0"/>
        <v>5.2674884830850033E-4</v>
      </c>
      <c r="F30">
        <f t="shared" si="1"/>
        <v>2.7746434919433148E-7</v>
      </c>
    </row>
    <row r="31" spans="1:16" x14ac:dyDescent="0.35">
      <c r="A31" s="6"/>
      <c r="B31" s="36">
        <v>4.1909722222222209E-2</v>
      </c>
      <c r="C31">
        <v>25.1751</v>
      </c>
      <c r="D31" s="16">
        <v>25.174125543658192</v>
      </c>
      <c r="E31" s="16">
        <f t="shared" si="0"/>
        <v>9.7445634180814977E-4</v>
      </c>
      <c r="F31">
        <f t="shared" si="1"/>
        <v>9.4956516209012158E-7</v>
      </c>
    </row>
    <row r="32" spans="1:16" x14ac:dyDescent="0.35">
      <c r="A32" s="6"/>
      <c r="B32" s="36">
        <v>4.1921296296296283E-2</v>
      </c>
      <c r="C32">
        <v>25.174799999999998</v>
      </c>
      <c r="D32" s="16">
        <v>25.174983033306603</v>
      </c>
      <c r="E32" s="16">
        <f t="shared" si="0"/>
        <v>-1.8303330660529582E-4</v>
      </c>
      <c r="F32">
        <f t="shared" si="1"/>
        <v>3.3501191326868229E-8</v>
      </c>
    </row>
    <row r="33" spans="1:6" x14ac:dyDescent="0.35">
      <c r="A33" s="6"/>
      <c r="B33" s="36">
        <v>4.1932870370370356E-2</v>
      </c>
      <c r="C33">
        <v>25.1751</v>
      </c>
      <c r="D33" s="16">
        <v>25.174955129589819</v>
      </c>
      <c r="E33" s="16">
        <f t="shared" si="0"/>
        <v>1.4487041018185209E-4</v>
      </c>
      <c r="F33">
        <f t="shared" si="1"/>
        <v>2.0987435746258073E-8</v>
      </c>
    </row>
    <row r="34" spans="1:6" x14ac:dyDescent="0.35">
      <c r="A34" s="6"/>
      <c r="B34" s="36">
        <v>4.194444444444443E-2</v>
      </c>
      <c r="C34">
        <v>25.175400000000003</v>
      </c>
      <c r="D34" s="16">
        <v>25.175189582884457</v>
      </c>
      <c r="E34" s="16">
        <f t="shared" si="0"/>
        <v>2.1041711554659059E-4</v>
      </c>
      <c r="F34">
        <f t="shared" si="1"/>
        <v>4.4275362514947255E-8</v>
      </c>
    </row>
    <row r="35" spans="1:6" x14ac:dyDescent="0.35">
      <c r="A35" s="6"/>
      <c r="B35" s="36">
        <v>4.1956018518518504E-2</v>
      </c>
      <c r="C35">
        <v>25.175600000000003</v>
      </c>
      <c r="D35" s="16">
        <v>25.175222244976055</v>
      </c>
      <c r="E35" s="16">
        <f t="shared" si="0"/>
        <v>3.7775502394765681E-4</v>
      </c>
      <c r="F35">
        <f t="shared" si="1"/>
        <v>1.4269885811769477E-7</v>
      </c>
    </row>
    <row r="36" spans="1:6" x14ac:dyDescent="0.35">
      <c r="A36" s="6"/>
      <c r="B36" s="36">
        <v>4.1967592592592577E-2</v>
      </c>
      <c r="C36">
        <v>25.175400000000003</v>
      </c>
      <c r="D36" s="16">
        <v>25.175170471811157</v>
      </c>
      <c r="E36" s="16">
        <f t="shared" si="0"/>
        <v>2.2952818884647286E-4</v>
      </c>
      <c r="F36">
        <f t="shared" si="1"/>
        <v>5.2683189475142106E-8</v>
      </c>
    </row>
    <row r="37" spans="1:6" x14ac:dyDescent="0.35">
      <c r="A37" s="6"/>
      <c r="B37" s="36">
        <v>4.1979166666666651E-2</v>
      </c>
      <c r="C37">
        <v>25.175600000000003</v>
      </c>
      <c r="D37" s="16">
        <v>25.175108819851516</v>
      </c>
      <c r="E37" s="16">
        <f t="shared" si="0"/>
        <v>4.9118014848659186E-4</v>
      </c>
      <c r="F37">
        <f t="shared" si="1"/>
        <v>2.4125793826731043E-7</v>
      </c>
    </row>
    <row r="38" spans="1:6" x14ac:dyDescent="0.35">
      <c r="A38" s="6"/>
      <c r="B38" s="36">
        <v>4.1990740740740724E-2</v>
      </c>
      <c r="C38">
        <v>25.175199999999997</v>
      </c>
      <c r="D38" s="16">
        <v>25.174682919663212</v>
      </c>
      <c r="E38" s="16">
        <f t="shared" si="0"/>
        <v>5.1708033678465881E-4</v>
      </c>
      <c r="F38">
        <f t="shared" si="1"/>
        <v>2.6737207468933616E-7</v>
      </c>
    </row>
    <row r="39" spans="1:6" x14ac:dyDescent="0.35">
      <c r="A39" s="6"/>
      <c r="B39" s="36">
        <v>4.2002314814814798E-2</v>
      </c>
      <c r="C39">
        <v>25.174900000000001</v>
      </c>
      <c r="D39" s="16">
        <v>25.175035427125977</v>
      </c>
      <c r="E39" s="16">
        <f t="shared" si="0"/>
        <v>-1.3542712597569562E-4</v>
      </c>
      <c r="F39">
        <f t="shared" si="1"/>
        <v>1.834050645003693E-8</v>
      </c>
    </row>
    <row r="40" spans="1:6" x14ac:dyDescent="0.35">
      <c r="A40" s="6"/>
      <c r="B40" s="36">
        <v>4.2013888888888871E-2</v>
      </c>
      <c r="C40">
        <v>25.175199999999997</v>
      </c>
      <c r="D40" s="16">
        <v>25.175070106352337</v>
      </c>
      <c r="E40" s="16">
        <f t="shared" si="0"/>
        <v>1.2989364766013978E-4</v>
      </c>
      <c r="F40">
        <f t="shared" si="1"/>
        <v>1.6872359702456535E-8</v>
      </c>
    </row>
    <row r="41" spans="1:6" x14ac:dyDescent="0.35">
      <c r="A41" s="6"/>
      <c r="B41" s="36">
        <v>4.2025462962962945E-2</v>
      </c>
      <c r="C41">
        <v>25.175199999999997</v>
      </c>
      <c r="D41" s="16">
        <v>25.175204840710251</v>
      </c>
      <c r="E41" s="16">
        <f t="shared" si="0"/>
        <v>-4.840710253972702E-6</v>
      </c>
      <c r="F41">
        <f t="shared" si="1"/>
        <v>2.343247576291646E-11</v>
      </c>
    </row>
    <row r="42" spans="1:6" x14ac:dyDescent="0.35">
      <c r="A42" s="6"/>
      <c r="B42" s="36">
        <v>4.2037037037037019E-2</v>
      </c>
      <c r="C42">
        <v>25.174999999999997</v>
      </c>
      <c r="D42" s="16">
        <v>25.174797896416521</v>
      </c>
      <c r="E42" s="16">
        <f t="shared" si="0"/>
        <v>2.0210358347583224E-4</v>
      </c>
      <c r="F42">
        <f t="shared" si="1"/>
        <v>4.0845858453772691E-8</v>
      </c>
    </row>
    <row r="43" spans="1:6" x14ac:dyDescent="0.35">
      <c r="A43" s="6"/>
      <c r="B43" s="36">
        <v>4.2048611111111092E-2</v>
      </c>
      <c r="C43">
        <v>25.174999999999997</v>
      </c>
      <c r="D43" s="16">
        <v>25.174561607038129</v>
      </c>
      <c r="E43" s="16">
        <f t="shared" si="0"/>
        <v>4.3839296186831689E-4</v>
      </c>
      <c r="F43">
        <f t="shared" si="1"/>
        <v>1.9218838901567554E-7</v>
      </c>
    </row>
    <row r="44" spans="1:6" x14ac:dyDescent="0.35">
      <c r="A44" s="6"/>
      <c r="B44" s="36">
        <v>4.2060185185185166E-2</v>
      </c>
      <c r="C44">
        <v>25.174700000000001</v>
      </c>
      <c r="D44" s="16">
        <v>25.174669187622044</v>
      </c>
      <c r="E44" s="16">
        <f t="shared" si="0"/>
        <v>3.0812377957545323E-5</v>
      </c>
      <c r="F44">
        <f t="shared" si="1"/>
        <v>9.4940263539862485E-10</v>
      </c>
    </row>
    <row r="45" spans="1:6" x14ac:dyDescent="0.35">
      <c r="A45" s="6"/>
      <c r="B45" s="36">
        <v>4.2071759259259239E-2</v>
      </c>
      <c r="C45">
        <v>25.174999999999997</v>
      </c>
      <c r="D45" s="16">
        <v>25.174598743027786</v>
      </c>
      <c r="E45" s="16">
        <f t="shared" si="0"/>
        <v>4.0125697221071732E-4</v>
      </c>
      <c r="F45">
        <f t="shared" si="1"/>
        <v>1.6100715774771237E-7</v>
      </c>
    </row>
    <row r="46" spans="1:6" x14ac:dyDescent="0.35">
      <c r="A46" s="6"/>
      <c r="B46" s="36">
        <v>4.2083333333333313E-2</v>
      </c>
      <c r="C46">
        <v>25.174900000000001</v>
      </c>
      <c r="D46" s="16">
        <v>25.174317585322456</v>
      </c>
      <c r="E46" s="16">
        <f t="shared" si="0"/>
        <v>5.8241467754527321E-4</v>
      </c>
      <c r="F46">
        <f t="shared" si="1"/>
        <v>3.3920685662016455E-7</v>
      </c>
    </row>
    <row r="47" spans="1:6" x14ac:dyDescent="0.35">
      <c r="A47" s="6"/>
      <c r="B47" s="36">
        <v>4.2094907407407386E-2</v>
      </c>
      <c r="C47">
        <v>25.174500000000002</v>
      </c>
      <c r="D47" s="16">
        <v>25.174498558610935</v>
      </c>
      <c r="E47" s="16">
        <f t="shared" si="0"/>
        <v>1.441389066769716E-6</v>
      </c>
      <c r="F47">
        <f t="shared" si="1"/>
        <v>2.0776024418032728E-12</v>
      </c>
    </row>
    <row r="48" spans="1:6" x14ac:dyDescent="0.35">
      <c r="A48" s="6"/>
      <c r="B48" s="36">
        <v>4.210648148148146E-2</v>
      </c>
      <c r="C48">
        <v>25.174399999999999</v>
      </c>
      <c r="D48" s="16">
        <v>25.174020109530716</v>
      </c>
      <c r="E48" s="16">
        <f t="shared" si="0"/>
        <v>3.7989046928288417E-4</v>
      </c>
      <c r="F48">
        <f t="shared" si="1"/>
        <v>1.4431676865196995E-7</v>
      </c>
    </row>
    <row r="49" spans="1:6" x14ac:dyDescent="0.35">
      <c r="A49" s="6"/>
      <c r="B49" s="36">
        <v>4.2118055555555534E-2</v>
      </c>
      <c r="C49">
        <v>25.174300000000002</v>
      </c>
      <c r="D49" s="16">
        <v>25.174190273024863</v>
      </c>
      <c r="E49" s="16">
        <f t="shared" si="0"/>
        <v>1.0972697513977892E-4</v>
      </c>
      <c r="F49">
        <f t="shared" si="1"/>
        <v>1.204000907332566E-8</v>
      </c>
    </row>
    <row r="50" spans="1:6" x14ac:dyDescent="0.35">
      <c r="A50" s="6"/>
      <c r="B50" s="36">
        <v>4.2129629629629607E-2</v>
      </c>
      <c r="C50">
        <v>25.174100000000003</v>
      </c>
      <c r="D50" s="16">
        <v>25.174395426075534</v>
      </c>
      <c r="E50" s="16">
        <f t="shared" si="0"/>
        <v>-2.9542607553167954E-4</v>
      </c>
      <c r="F50">
        <f t="shared" si="1"/>
        <v>8.7276566104049628E-8</v>
      </c>
    </row>
    <row r="51" spans="1:6" x14ac:dyDescent="0.35">
      <c r="A51" s="6"/>
      <c r="B51" s="36">
        <v>4.2141203703703681E-2</v>
      </c>
      <c r="C51">
        <v>25.1736</v>
      </c>
      <c r="D51" s="16">
        <v>25.174079459866959</v>
      </c>
      <c r="E51" s="16">
        <f t="shared" si="0"/>
        <v>-4.794598669590755E-4</v>
      </c>
      <c r="F51">
        <f t="shared" si="1"/>
        <v>2.2988176402441439E-7</v>
      </c>
    </row>
    <row r="52" spans="1:6" x14ac:dyDescent="0.35">
      <c r="A52" s="6"/>
      <c r="B52" s="36">
        <v>4.2152777777777754E-2</v>
      </c>
      <c r="C52">
        <v>25.1736</v>
      </c>
      <c r="D52" s="16">
        <v>25.17396445727735</v>
      </c>
      <c r="E52" s="16">
        <f t="shared" si="0"/>
        <v>-3.6445727734957245E-4</v>
      </c>
      <c r="F52">
        <f t="shared" si="1"/>
        <v>1.3282910701306318E-7</v>
      </c>
    </row>
    <row r="53" spans="1:6" x14ac:dyDescent="0.35">
      <c r="A53" s="6"/>
      <c r="B53" s="36">
        <v>4.2164351851851828E-2</v>
      </c>
      <c r="C53">
        <v>25.174100000000003</v>
      </c>
      <c r="D53" s="16">
        <v>25.17445262997893</v>
      </c>
      <c r="E53" s="16">
        <f t="shared" si="0"/>
        <v>-3.5262997892715475E-4</v>
      </c>
      <c r="F53">
        <f t="shared" si="1"/>
        <v>1.243479020381656E-7</v>
      </c>
    </row>
    <row r="54" spans="1:6" x14ac:dyDescent="0.35">
      <c r="A54" s="6"/>
      <c r="B54" s="36">
        <v>4.2175925925925901E-2</v>
      </c>
      <c r="C54">
        <v>25.174199999999999</v>
      </c>
      <c r="D54" s="16">
        <v>25.17404291867939</v>
      </c>
      <c r="E54" s="16">
        <f t="shared" si="0"/>
        <v>1.570813206086541E-4</v>
      </c>
      <c r="F54">
        <f t="shared" si="1"/>
        <v>2.4674541284158779E-8</v>
      </c>
    </row>
    <row r="55" spans="1:6" x14ac:dyDescent="0.35">
      <c r="A55" s="6"/>
      <c r="B55" s="36">
        <v>4.2187499999999975E-2</v>
      </c>
      <c r="C55">
        <v>25.173699999999997</v>
      </c>
      <c r="D55" s="16">
        <v>25.174260096953446</v>
      </c>
      <c r="E55" s="16">
        <f t="shared" si="0"/>
        <v>-5.6009695344982902E-4</v>
      </c>
      <c r="F55">
        <f t="shared" si="1"/>
        <v>3.1370859726377994E-7</v>
      </c>
    </row>
    <row r="56" spans="1:6" x14ac:dyDescent="0.35">
      <c r="A56" s="6"/>
      <c r="B56" s="36">
        <v>4.2199074074074049E-2</v>
      </c>
      <c r="C56">
        <v>25.174100000000003</v>
      </c>
      <c r="D56" s="16">
        <v>25.174829963707793</v>
      </c>
      <c r="E56" s="16">
        <f t="shared" si="0"/>
        <v>-7.2996370779065956E-4</v>
      </c>
      <c r="F56">
        <f t="shared" si="1"/>
        <v>5.3284701469148739E-7</v>
      </c>
    </row>
    <row r="57" spans="1:6" x14ac:dyDescent="0.35">
      <c r="A57" s="6"/>
      <c r="B57" s="36">
        <v>4.2210648148148122E-2</v>
      </c>
      <c r="C57">
        <v>25.174500000000002</v>
      </c>
      <c r="D57" s="16">
        <v>25.174483611116898</v>
      </c>
      <c r="E57" s="16">
        <f t="shared" si="0"/>
        <v>1.6388883103957141E-5</v>
      </c>
      <c r="F57">
        <f t="shared" si="1"/>
        <v>2.6859548939517185E-10</v>
      </c>
    </row>
    <row r="58" spans="1:6" x14ac:dyDescent="0.35">
      <c r="A58" s="6"/>
      <c r="B58" s="36">
        <v>4.2222222222222196E-2</v>
      </c>
      <c r="C58">
        <v>25.174199999999999</v>
      </c>
      <c r="D58" s="16">
        <v>25.175068890898444</v>
      </c>
      <c r="E58" s="16">
        <f t="shared" si="0"/>
        <v>-8.6889089844532919E-4</v>
      </c>
      <c r="F58">
        <f t="shared" si="1"/>
        <v>7.5497139340113137E-7</v>
      </c>
    </row>
    <row r="59" spans="1:6" x14ac:dyDescent="0.35">
      <c r="A59" s="6"/>
      <c r="B59" s="36">
        <v>4.2233796296296269E-2</v>
      </c>
      <c r="C59">
        <v>25.174300000000002</v>
      </c>
      <c r="D59" s="16">
        <v>25.17548214524146</v>
      </c>
      <c r="E59" s="16">
        <f t="shared" si="0"/>
        <v>-1.182145241457988E-3</v>
      </c>
      <c r="F59">
        <f t="shared" si="1"/>
        <v>1.3974673719017649E-6</v>
      </c>
    </row>
    <row r="60" spans="1:6" x14ac:dyDescent="0.35">
      <c r="A60" s="6"/>
      <c r="B60" s="36">
        <v>4.2245370370370343E-2</v>
      </c>
      <c r="C60">
        <v>25.174500000000002</v>
      </c>
      <c r="D60" s="16">
        <v>25.175529625530885</v>
      </c>
      <c r="E60" s="16">
        <f t="shared" si="0"/>
        <v>-1.0296255308830382E-3</v>
      </c>
      <c r="F60">
        <f t="shared" si="1"/>
        <v>1.0601287338461783E-6</v>
      </c>
    </row>
    <row r="61" spans="1:6" x14ac:dyDescent="0.35">
      <c r="A61" s="6"/>
      <c r="B61" s="36">
        <v>4.2256944444444416E-2</v>
      </c>
      <c r="C61">
        <v>25.174900000000001</v>
      </c>
      <c r="D61" s="16">
        <v>25.17543419945963</v>
      </c>
      <c r="E61" s="16">
        <f t="shared" si="0"/>
        <v>-5.3419945962929205E-4</v>
      </c>
      <c r="F61">
        <f t="shared" si="1"/>
        <v>2.8536906266822763E-7</v>
      </c>
    </row>
    <row r="62" spans="1:6" x14ac:dyDescent="0.35">
      <c r="A62" s="6"/>
      <c r="B62" s="36">
        <v>4.226851851851849E-2</v>
      </c>
      <c r="C62">
        <v>25.174700000000001</v>
      </c>
      <c r="D62" s="16">
        <v>25.175155679478451</v>
      </c>
      <c r="E62" s="16">
        <f t="shared" si="0"/>
        <v>-4.5567947844915579E-4</v>
      </c>
      <c r="F62">
        <f t="shared" si="1"/>
        <v>2.0764378707969463E-7</v>
      </c>
    </row>
    <row r="63" spans="1:6" x14ac:dyDescent="0.35">
      <c r="A63" s="6"/>
      <c r="B63" s="36">
        <v>4.2280092592592564E-2</v>
      </c>
      <c r="C63">
        <v>25.174599999999998</v>
      </c>
      <c r="D63" s="16">
        <v>25.175924208484957</v>
      </c>
      <c r="E63" s="16">
        <f t="shared" si="0"/>
        <v>-1.3242084849593994E-3</v>
      </c>
      <c r="F63">
        <f t="shared" si="1"/>
        <v>1.7535281116384678E-6</v>
      </c>
    </row>
    <row r="64" spans="1:6" x14ac:dyDescent="0.35">
      <c r="A64" s="6"/>
      <c r="B64" s="36">
        <v>4.2291666666666637E-2</v>
      </c>
      <c r="C64">
        <v>25.174999999999997</v>
      </c>
      <c r="D64" s="16">
        <v>25.175963827119404</v>
      </c>
      <c r="E64" s="16">
        <f t="shared" si="0"/>
        <v>-9.6382711940634636E-4</v>
      </c>
      <c r="F64">
        <f t="shared" si="1"/>
        <v>9.2896271610313545E-7</v>
      </c>
    </row>
    <row r="65" spans="1:6" x14ac:dyDescent="0.35">
      <c r="A65" s="6"/>
      <c r="B65" s="36">
        <v>4.2303240740740711E-2</v>
      </c>
      <c r="C65">
        <v>25.1751</v>
      </c>
      <c r="D65" s="16">
        <v>25.175839281857634</v>
      </c>
      <c r="E65" s="16">
        <f t="shared" si="0"/>
        <v>-7.3928185763350029E-4</v>
      </c>
      <c r="F65">
        <f t="shared" si="1"/>
        <v>5.4653766502603898E-7</v>
      </c>
    </row>
    <row r="66" spans="1:6" x14ac:dyDescent="0.35">
      <c r="A66" s="6"/>
      <c r="B66" s="36">
        <v>4.2314814814814784E-2</v>
      </c>
      <c r="C66">
        <v>25.175600000000003</v>
      </c>
      <c r="D66" s="16">
        <v>25.176103164722633</v>
      </c>
      <c r="E66" s="16">
        <f t="shared" si="0"/>
        <v>-5.0316472263034484E-4</v>
      </c>
      <c r="F66">
        <f t="shared" si="1"/>
        <v>2.5317473809967187E-7</v>
      </c>
    </row>
    <row r="67" spans="1:6" x14ac:dyDescent="0.35">
      <c r="A67" s="6"/>
      <c r="B67" s="36">
        <v>4.2326388888888858E-2</v>
      </c>
      <c r="C67">
        <v>25.175400000000003</v>
      </c>
      <c r="D67" s="16">
        <v>25.176308964407667</v>
      </c>
      <c r="E67" s="16">
        <f t="shared" si="0"/>
        <v>-9.0896440766385922E-4</v>
      </c>
      <c r="F67">
        <f t="shared" si="1"/>
        <v>8.2621629439971045E-7</v>
      </c>
    </row>
    <row r="68" spans="1:6" x14ac:dyDescent="0.35">
      <c r="A68" s="6"/>
      <c r="B68" s="36">
        <v>4.2337962962962931E-2</v>
      </c>
      <c r="C68">
        <v>25.175600000000003</v>
      </c>
      <c r="D68" s="16">
        <v>25.175544107536552</v>
      </c>
      <c r="E68" s="16">
        <f t="shared" si="0"/>
        <v>5.5892463450391006E-5</v>
      </c>
      <c r="F68">
        <f t="shared" si="1"/>
        <v>3.1239674705532945E-9</v>
      </c>
    </row>
    <row r="69" spans="1:6" x14ac:dyDescent="0.35">
      <c r="A69" s="6"/>
      <c r="B69" s="36">
        <v>4.2349537037037005E-2</v>
      </c>
      <c r="C69">
        <v>25.1755</v>
      </c>
      <c r="D69" s="16">
        <v>25.175999437341545</v>
      </c>
      <c r="E69" s="16">
        <f t="shared" si="0"/>
        <v>-4.994373415456721E-4</v>
      </c>
      <c r="F69">
        <f t="shared" si="1"/>
        <v>2.494376581302083E-7</v>
      </c>
    </row>
    <row r="70" spans="1:6" x14ac:dyDescent="0.35">
      <c r="A70" s="6"/>
      <c r="B70" s="36">
        <v>4.2361111111111079E-2</v>
      </c>
      <c r="C70">
        <v>25.1751</v>
      </c>
      <c r="D70" s="16">
        <v>25.175903571624701</v>
      </c>
      <c r="E70" s="16">
        <f t="shared" si="0"/>
        <v>-8.0357162470079402E-4</v>
      </c>
      <c r="F70">
        <f t="shared" si="1"/>
        <v>6.4572735602427378E-7</v>
      </c>
    </row>
    <row r="71" spans="1:6" x14ac:dyDescent="0.35">
      <c r="A71" s="6"/>
      <c r="B71" s="36">
        <v>4.2372685185185152E-2</v>
      </c>
      <c r="C71">
        <v>25.175199999999997</v>
      </c>
      <c r="D71" s="16">
        <v>25.176342867825156</v>
      </c>
      <c r="E71" s="16">
        <f t="shared" si="0"/>
        <v>-1.1428678251590441E-3</v>
      </c>
      <c r="F71">
        <f t="shared" si="1"/>
        <v>1.3061468657837633E-6</v>
      </c>
    </row>
    <row r="72" spans="1:6" x14ac:dyDescent="0.35">
      <c r="A72" s="6"/>
      <c r="B72" s="36">
        <v>4.2384259259259226E-2</v>
      </c>
      <c r="C72">
        <v>25.1753</v>
      </c>
      <c r="D72" s="16">
        <v>25.176188867178496</v>
      </c>
      <c r="E72" s="16">
        <f t="shared" si="0"/>
        <v>-8.8886717849590013E-4</v>
      </c>
      <c r="F72">
        <f t="shared" si="1"/>
        <v>7.9008486100726235E-7</v>
      </c>
    </row>
    <row r="73" spans="1:6" x14ac:dyDescent="0.35">
      <c r="A73" s="6"/>
      <c r="B73" s="36">
        <v>4.2395833333333299E-2</v>
      </c>
      <c r="C73">
        <v>25.175600000000003</v>
      </c>
      <c r="D73" s="16">
        <v>25.176762277178398</v>
      </c>
      <c r="E73" s="16">
        <f t="shared" si="0"/>
        <v>-1.1622771783947883E-3</v>
      </c>
      <c r="F73">
        <f t="shared" si="1"/>
        <v>1.3508882394173506E-6</v>
      </c>
    </row>
    <row r="74" spans="1:6" x14ac:dyDescent="0.35">
      <c r="A74" s="6"/>
      <c r="B74" s="36">
        <v>4.2407407407407373E-2</v>
      </c>
      <c r="C74">
        <v>25.175899999999999</v>
      </c>
      <c r="D74" s="16">
        <v>25.176340255891375</v>
      </c>
      <c r="E74" s="16">
        <f t="shared" ref="E74:E137" si="2">C74-D74</f>
        <v>-4.402558913767507E-4</v>
      </c>
      <c r="F74">
        <f t="shared" si="1"/>
        <v>1.9382524989193732E-7</v>
      </c>
    </row>
    <row r="75" spans="1:6" x14ac:dyDescent="0.35">
      <c r="A75" s="6"/>
      <c r="B75" s="36">
        <v>4.2418981481481446E-2</v>
      </c>
      <c r="C75">
        <v>25.1755</v>
      </c>
      <c r="D75" s="16">
        <v>25.176639904188733</v>
      </c>
      <c r="E75" s="16">
        <f t="shared" si="2"/>
        <v>-1.1399041887329986E-3</v>
      </c>
      <c r="F75">
        <f t="shared" ref="F75:F138" si="3">(C75-D75)^2</f>
        <v>1.2993815594910357E-6</v>
      </c>
    </row>
    <row r="76" spans="1:6" x14ac:dyDescent="0.35">
      <c r="A76" s="6"/>
      <c r="B76" s="36">
        <v>4.243055555555552E-2</v>
      </c>
      <c r="C76">
        <v>25.176099999999998</v>
      </c>
      <c r="D76" s="16">
        <v>25.176666721768754</v>
      </c>
      <c r="E76" s="16">
        <f t="shared" si="2"/>
        <v>-5.6672176875594005E-4</v>
      </c>
      <c r="F76">
        <f t="shared" si="3"/>
        <v>3.2117356318186117E-7</v>
      </c>
    </row>
    <row r="77" spans="1:6" x14ac:dyDescent="0.35">
      <c r="A77" s="6"/>
      <c r="B77" s="36">
        <v>4.2442129629629594E-2</v>
      </c>
      <c r="C77">
        <v>25.176299999999998</v>
      </c>
      <c r="D77" s="16">
        <v>25.17694418158419</v>
      </c>
      <c r="E77" s="16">
        <f t="shared" si="2"/>
        <v>-6.4418158419243809E-4</v>
      </c>
      <c r="F77">
        <f t="shared" si="3"/>
        <v>4.1496991341267923E-7</v>
      </c>
    </row>
    <row r="78" spans="1:6" x14ac:dyDescent="0.35">
      <c r="A78" s="6"/>
      <c r="B78" s="36">
        <v>4.2453703703703667E-2</v>
      </c>
      <c r="C78">
        <v>25.176400000000001</v>
      </c>
      <c r="D78" s="16">
        <v>25.177433104677334</v>
      </c>
      <c r="E78" s="16">
        <f t="shared" si="2"/>
        <v>-1.0331046773330854E-3</v>
      </c>
      <c r="F78">
        <f t="shared" si="3"/>
        <v>1.0673052743274985E-6</v>
      </c>
    </row>
    <row r="79" spans="1:6" x14ac:dyDescent="0.35">
      <c r="A79" s="6"/>
      <c r="B79" s="36">
        <v>4.2465277777777741E-2</v>
      </c>
      <c r="C79">
        <v>25.176099999999998</v>
      </c>
      <c r="D79" s="16">
        <v>25.177060710058527</v>
      </c>
      <c r="E79" s="16">
        <f t="shared" si="2"/>
        <v>-9.6071005852849112E-4</v>
      </c>
      <c r="F79">
        <f t="shared" si="3"/>
        <v>9.2296381655781686E-7</v>
      </c>
    </row>
    <row r="80" spans="1:6" x14ac:dyDescent="0.35">
      <c r="A80" s="6"/>
      <c r="B80" s="36">
        <v>4.2476851851851814E-2</v>
      </c>
      <c r="C80">
        <v>25.176400000000001</v>
      </c>
      <c r="D80" s="16">
        <v>25.177506781923</v>
      </c>
      <c r="E80" s="16">
        <f t="shared" si="2"/>
        <v>-1.1067819229992892E-3</v>
      </c>
      <c r="F80">
        <f t="shared" si="3"/>
        <v>1.2249662250780046E-6</v>
      </c>
    </row>
    <row r="81" spans="1:6" x14ac:dyDescent="0.35">
      <c r="A81" s="6"/>
      <c r="B81" s="36">
        <v>4.2488425925925888E-2</v>
      </c>
      <c r="C81">
        <v>25.176499999999997</v>
      </c>
      <c r="D81" s="16">
        <v>25.177028487581708</v>
      </c>
      <c r="E81" s="16">
        <f t="shared" si="2"/>
        <v>-5.2848758171109012E-4</v>
      </c>
      <c r="F81">
        <f t="shared" si="3"/>
        <v>2.7929912402283613E-7</v>
      </c>
    </row>
    <row r="82" spans="1:6" x14ac:dyDescent="0.35">
      <c r="A82" s="6"/>
      <c r="B82" s="36">
        <v>4.2499999999999961E-2</v>
      </c>
      <c r="C82">
        <v>25.177</v>
      </c>
      <c r="D82" s="16">
        <v>25.17759157928856</v>
      </c>
      <c r="E82" s="16">
        <f t="shared" si="2"/>
        <v>-5.9157928856024E-4</v>
      </c>
      <c r="F82">
        <f t="shared" si="3"/>
        <v>3.4996605465343969E-7</v>
      </c>
    </row>
    <row r="83" spans="1:6" x14ac:dyDescent="0.35">
      <c r="A83" s="6"/>
      <c r="B83" s="36">
        <v>4.2511574074074035E-2</v>
      </c>
      <c r="C83">
        <v>25.176499999999997</v>
      </c>
      <c r="D83" s="16">
        <v>25.178010368138871</v>
      </c>
      <c r="E83" s="16">
        <f t="shared" si="2"/>
        <v>-1.51036813887373E-3</v>
      </c>
      <c r="F83">
        <f t="shared" si="3"/>
        <v>2.2812119149248948E-6</v>
      </c>
    </row>
    <row r="84" spans="1:6" x14ac:dyDescent="0.35">
      <c r="A84" s="6"/>
      <c r="B84" s="36">
        <v>4.2523148148148109E-2</v>
      </c>
      <c r="C84">
        <v>25.176699999999997</v>
      </c>
      <c r="D84" s="16">
        <v>25.177486300217481</v>
      </c>
      <c r="E84" s="16">
        <f t="shared" si="2"/>
        <v>-7.8630021748438139E-4</v>
      </c>
      <c r="F84">
        <f t="shared" si="3"/>
        <v>6.1826803201598547E-7</v>
      </c>
    </row>
    <row r="85" spans="1:6" x14ac:dyDescent="0.35">
      <c r="A85" s="6"/>
      <c r="B85" s="36">
        <v>4.2534722222222182E-2</v>
      </c>
      <c r="C85">
        <v>25.177</v>
      </c>
      <c r="D85" s="16">
        <v>25.177420019143483</v>
      </c>
      <c r="E85" s="16">
        <f t="shared" si="2"/>
        <v>-4.2001914348333003E-4</v>
      </c>
      <c r="F85">
        <f t="shared" si="3"/>
        <v>1.7641608089247019E-7</v>
      </c>
    </row>
    <row r="86" spans="1:6" x14ac:dyDescent="0.35">
      <c r="A86" s="6"/>
      <c r="B86" s="36">
        <v>4.2546296296296256E-2</v>
      </c>
      <c r="C86">
        <v>25.176099999999998</v>
      </c>
      <c r="D86" s="16">
        <v>25.177495532501439</v>
      </c>
      <c r="E86" s="16">
        <f t="shared" si="2"/>
        <v>-1.3955325014407549E-3</v>
      </c>
      <c r="F86">
        <f t="shared" si="3"/>
        <v>1.9475109625774907E-6</v>
      </c>
    </row>
    <row r="87" spans="1:6" x14ac:dyDescent="0.35">
      <c r="A87" s="6"/>
      <c r="B87" s="36">
        <v>4.2557870370370329E-2</v>
      </c>
      <c r="C87">
        <v>25.176099999999998</v>
      </c>
      <c r="D87" s="16">
        <v>25.177968137545349</v>
      </c>
      <c r="E87" s="16">
        <f t="shared" si="2"/>
        <v>-1.8681375453510896E-3</v>
      </c>
      <c r="F87">
        <f t="shared" si="3"/>
        <v>3.4899378883503943E-6</v>
      </c>
    </row>
    <row r="88" spans="1:6" x14ac:dyDescent="0.35">
      <c r="A88" s="6"/>
      <c r="B88" s="36">
        <v>4.2569444444444403E-2</v>
      </c>
      <c r="C88">
        <v>25.176400000000001</v>
      </c>
      <c r="D88" s="16">
        <v>25.177375926584205</v>
      </c>
      <c r="E88" s="16">
        <f t="shared" si="2"/>
        <v>-9.7592658420353473E-4</v>
      </c>
      <c r="F88">
        <f t="shared" si="3"/>
        <v>9.52432697755179E-7</v>
      </c>
    </row>
    <row r="89" spans="1:6" x14ac:dyDescent="0.35">
      <c r="A89" s="6"/>
      <c r="B89" s="36">
        <v>4.2581018518518476E-2</v>
      </c>
      <c r="C89">
        <v>25.176600000000001</v>
      </c>
      <c r="D89" s="16">
        <v>25.177308869690194</v>
      </c>
      <c r="E89" s="16">
        <f t="shared" si="2"/>
        <v>-7.0886969019312573E-4</v>
      </c>
      <c r="F89">
        <f t="shared" si="3"/>
        <v>5.0249623767449801E-7</v>
      </c>
    </row>
    <row r="90" spans="1:6" x14ac:dyDescent="0.35">
      <c r="A90" s="6"/>
      <c r="B90" s="36">
        <v>4.259259259259255E-2</v>
      </c>
      <c r="C90">
        <v>25.176900000000003</v>
      </c>
      <c r="D90" s="16">
        <v>25.17795611229991</v>
      </c>
      <c r="E90" s="16">
        <f t="shared" si="2"/>
        <v>-1.056112299906431E-3</v>
      </c>
      <c r="F90">
        <f t="shared" si="3"/>
        <v>1.1153731900136511E-6</v>
      </c>
    </row>
    <row r="91" spans="1:6" x14ac:dyDescent="0.35">
      <c r="A91" s="6"/>
      <c r="B91" s="36">
        <v>4.2604166666666624E-2</v>
      </c>
      <c r="C91">
        <v>25.177</v>
      </c>
      <c r="D91" s="16">
        <v>25.177853910645808</v>
      </c>
      <c r="E91" s="16">
        <f t="shared" si="2"/>
        <v>-8.5391064580875309E-4</v>
      </c>
      <c r="F91">
        <f t="shared" si="3"/>
        <v>7.2916339102552176E-7</v>
      </c>
    </row>
    <row r="92" spans="1:6" x14ac:dyDescent="0.35">
      <c r="A92" s="6"/>
      <c r="B92" s="36">
        <v>4.2615740740740697E-2</v>
      </c>
      <c r="C92">
        <v>25.176900000000003</v>
      </c>
      <c r="D92" s="16">
        <v>25.17814370613371</v>
      </c>
      <c r="E92" s="16">
        <f t="shared" si="2"/>
        <v>-1.2437061337067234E-3</v>
      </c>
      <c r="F92">
        <f t="shared" si="3"/>
        <v>1.5468049470197263E-6</v>
      </c>
    </row>
    <row r="93" spans="1:6" x14ac:dyDescent="0.35">
      <c r="A93" s="6"/>
      <c r="B93" s="36">
        <v>4.2627314814814771E-2</v>
      </c>
      <c r="C93">
        <v>25.177100000000003</v>
      </c>
      <c r="D93" s="16">
        <v>25.178608139271887</v>
      </c>
      <c r="E93" s="16">
        <f t="shared" si="2"/>
        <v>-1.5081392718840902E-3</v>
      </c>
      <c r="F93">
        <f t="shared" si="3"/>
        <v>2.274484063399074E-6</v>
      </c>
    </row>
    <row r="94" spans="1:6" x14ac:dyDescent="0.35">
      <c r="A94" s="6"/>
      <c r="B94" s="36">
        <v>4.2638888888888844E-2</v>
      </c>
      <c r="C94">
        <v>25.177700000000002</v>
      </c>
      <c r="D94" s="16">
        <v>25.178659317692279</v>
      </c>
      <c r="E94" s="16">
        <f t="shared" si="2"/>
        <v>-9.5931769227775021E-4</v>
      </c>
      <c r="F94">
        <f t="shared" si="3"/>
        <v>9.2029043471710829E-7</v>
      </c>
    </row>
    <row r="95" spans="1:6" x14ac:dyDescent="0.35">
      <c r="A95" s="6"/>
      <c r="B95" s="36">
        <v>4.2650462962962918E-2</v>
      </c>
      <c r="C95">
        <v>25.177700000000002</v>
      </c>
      <c r="D95" s="16">
        <v>25.179005205217265</v>
      </c>
      <c r="E95" s="16">
        <f t="shared" si="2"/>
        <v>-1.3052052172639605E-3</v>
      </c>
      <c r="F95">
        <f t="shared" si="3"/>
        <v>1.7035606591730624E-6</v>
      </c>
    </row>
    <row r="96" spans="1:6" x14ac:dyDescent="0.35">
      <c r="A96" s="6"/>
      <c r="B96" s="36">
        <v>4.2662037037036991E-2</v>
      </c>
      <c r="C96">
        <v>25.177799999999998</v>
      </c>
      <c r="D96" s="16">
        <v>25.179352023764807</v>
      </c>
      <c r="E96" s="16">
        <f t="shared" si="2"/>
        <v>-1.5520237648090074E-3</v>
      </c>
      <c r="F96">
        <f t="shared" si="3"/>
        <v>2.408777766531925E-6</v>
      </c>
    </row>
    <row r="97" spans="1:6" x14ac:dyDescent="0.35">
      <c r="A97" s="6"/>
      <c r="B97" s="36">
        <v>4.2673611111111065E-2</v>
      </c>
      <c r="C97">
        <v>25.1783</v>
      </c>
      <c r="D97" s="16">
        <v>25.179449751553705</v>
      </c>
      <c r="E97" s="16">
        <f t="shared" si="2"/>
        <v>-1.1497515537044478E-3</v>
      </c>
      <c r="F97">
        <f t="shared" si="3"/>
        <v>1.3219286352457918E-6</v>
      </c>
    </row>
    <row r="98" spans="1:6" x14ac:dyDescent="0.35">
      <c r="A98" s="6"/>
      <c r="B98" s="36">
        <v>4.2685185185185139E-2</v>
      </c>
      <c r="C98">
        <v>25.178600000000003</v>
      </c>
      <c r="D98" s="16">
        <v>25.179494619962668</v>
      </c>
      <c r="E98" s="16">
        <f t="shared" si="2"/>
        <v>-8.9461996266493315E-4</v>
      </c>
      <c r="F98">
        <f t="shared" si="3"/>
        <v>8.0034487759860638E-7</v>
      </c>
    </row>
    <row r="99" spans="1:6" x14ac:dyDescent="0.35">
      <c r="A99" s="6"/>
      <c r="B99" s="36">
        <v>4.2696759259259212E-2</v>
      </c>
      <c r="C99">
        <v>25.179000000000002</v>
      </c>
      <c r="D99" s="16">
        <v>25.180011602347349</v>
      </c>
      <c r="E99" s="16">
        <f t="shared" si="2"/>
        <v>-1.0116023473472069E-3</v>
      </c>
      <c r="F99">
        <f t="shared" si="3"/>
        <v>1.0233393091583791E-6</v>
      </c>
    </row>
    <row r="100" spans="1:6" x14ac:dyDescent="0.35">
      <c r="A100" s="6"/>
      <c r="B100" s="36">
        <v>4.2708333333333286E-2</v>
      </c>
      <c r="C100">
        <v>25.179099999999998</v>
      </c>
      <c r="D100" s="16">
        <v>25.179946407375667</v>
      </c>
      <c r="E100" s="16">
        <f t="shared" si="2"/>
        <v>-8.4640737566843427E-4</v>
      </c>
      <c r="F100">
        <f t="shared" si="3"/>
        <v>7.1640544558592603E-7</v>
      </c>
    </row>
    <row r="101" spans="1:6" x14ac:dyDescent="0.35">
      <c r="A101" s="6"/>
      <c r="B101" s="36">
        <v>4.2719907407407359E-2</v>
      </c>
      <c r="C101">
        <v>25.178800000000003</v>
      </c>
      <c r="D101" s="16">
        <v>25.180373368518133</v>
      </c>
      <c r="E101" s="16">
        <f t="shared" si="2"/>
        <v>-1.5733685181302803E-3</v>
      </c>
      <c r="F101">
        <f t="shared" si="3"/>
        <v>2.4754884938434745E-6</v>
      </c>
    </row>
    <row r="102" spans="1:6" x14ac:dyDescent="0.35">
      <c r="B102" s="36">
        <v>4.2731481481481433E-2</v>
      </c>
      <c r="C102">
        <v>25.179499999999997</v>
      </c>
      <c r="D102" s="16">
        <v>25.180824095757146</v>
      </c>
      <c r="E102" s="16">
        <f t="shared" si="2"/>
        <v>-1.3240957571483136E-3</v>
      </c>
      <c r="F102">
        <f t="shared" si="3"/>
        <v>1.753229574098166E-6</v>
      </c>
    </row>
    <row r="103" spans="1:6" x14ac:dyDescent="0.35">
      <c r="B103" s="36">
        <v>4.2743055555555506E-2</v>
      </c>
      <c r="C103">
        <v>25.1798</v>
      </c>
      <c r="D103" s="16">
        <v>25.180801131398084</v>
      </c>
      <c r="E103" s="16">
        <f t="shared" si="2"/>
        <v>-1.0011313980839986E-3</v>
      </c>
      <c r="F103">
        <f t="shared" si="3"/>
        <v>1.0022640762296218E-6</v>
      </c>
    </row>
    <row r="104" spans="1:6" x14ac:dyDescent="0.35">
      <c r="B104" s="36">
        <v>4.275462962962958E-2</v>
      </c>
      <c r="C104">
        <v>25.179699999999997</v>
      </c>
      <c r="D104" s="16">
        <v>25.1815431543979</v>
      </c>
      <c r="E104" s="16">
        <f t="shared" si="2"/>
        <v>-1.8431543979033904E-3</v>
      </c>
      <c r="F104">
        <f t="shared" si="3"/>
        <v>3.3972181345106094E-6</v>
      </c>
    </row>
    <row r="105" spans="1:6" x14ac:dyDescent="0.35">
      <c r="B105" s="36">
        <v>4.2766203703703654E-2</v>
      </c>
      <c r="C105">
        <v>25.179600000000001</v>
      </c>
      <c r="D105" s="16">
        <v>25.181256927404718</v>
      </c>
      <c r="E105" s="16">
        <f t="shared" si="2"/>
        <v>-1.6569274047171234E-3</v>
      </c>
      <c r="F105">
        <f t="shared" si="3"/>
        <v>2.7454084245026222E-6</v>
      </c>
    </row>
    <row r="106" spans="1:6" x14ac:dyDescent="0.35">
      <c r="B106" s="36">
        <v>4.2777777777777727E-2</v>
      </c>
      <c r="C106">
        <v>25.180700000000002</v>
      </c>
      <c r="D106" s="16">
        <v>25.181544085385553</v>
      </c>
      <c r="E106" s="16">
        <f t="shared" si="2"/>
        <v>-8.4408538555180712E-4</v>
      </c>
      <c r="F106">
        <f t="shared" si="3"/>
        <v>7.1248013810214286E-7</v>
      </c>
    </row>
    <row r="107" spans="1:6" x14ac:dyDescent="0.35">
      <c r="B107" s="36">
        <v>4.2789351851851801E-2</v>
      </c>
      <c r="C107">
        <v>25.180399999999999</v>
      </c>
      <c r="D107" s="16">
        <v>25.181811977115444</v>
      </c>
      <c r="E107" s="16">
        <f t="shared" si="2"/>
        <v>-1.4119771154454952E-3</v>
      </c>
      <c r="F107">
        <f t="shared" si="3"/>
        <v>1.9936793745417813E-6</v>
      </c>
    </row>
    <row r="108" spans="1:6" x14ac:dyDescent="0.35">
      <c r="B108" s="36">
        <v>4.2800925925925874E-2</v>
      </c>
      <c r="C108">
        <v>25.180900000000001</v>
      </c>
      <c r="D108" s="16">
        <v>25.18221506899755</v>
      </c>
      <c r="E108" s="16">
        <f t="shared" si="2"/>
        <v>-1.3150689975489627E-3</v>
      </c>
      <c r="F108">
        <f t="shared" si="3"/>
        <v>1.7294064683144335E-6</v>
      </c>
    </row>
    <row r="109" spans="1:6" x14ac:dyDescent="0.35">
      <c r="B109" s="36">
        <v>4.2812499999999948E-2</v>
      </c>
      <c r="C109">
        <v>25.180799999999998</v>
      </c>
      <c r="D109" s="16">
        <v>25.182227559752107</v>
      </c>
      <c r="E109" s="16">
        <f t="shared" si="2"/>
        <v>-1.4275597521091754E-3</v>
      </c>
      <c r="F109">
        <f t="shared" si="3"/>
        <v>2.0379268458420103E-6</v>
      </c>
    </row>
    <row r="110" spans="1:6" x14ac:dyDescent="0.35">
      <c r="B110" s="36">
        <v>4.2824074074074021E-2</v>
      </c>
      <c r="C110">
        <v>25.181199999999997</v>
      </c>
      <c r="D110" s="16">
        <v>25.182932757312642</v>
      </c>
      <c r="E110" s="16">
        <f t="shared" si="2"/>
        <v>-1.7327573126451057E-3</v>
      </c>
      <c r="F110">
        <f t="shared" si="3"/>
        <v>3.0024479045250884E-6</v>
      </c>
    </row>
    <row r="111" spans="1:6" x14ac:dyDescent="0.35">
      <c r="B111" s="36">
        <v>4.2835648148148095E-2</v>
      </c>
      <c r="C111">
        <v>25.181800000000003</v>
      </c>
      <c r="D111" s="16">
        <v>25.18305683734161</v>
      </c>
      <c r="E111" s="16">
        <f t="shared" si="2"/>
        <v>-1.2568373416073086E-3</v>
      </c>
      <c r="F111">
        <f t="shared" si="3"/>
        <v>1.5796401032585267E-6</v>
      </c>
    </row>
    <row r="112" spans="1:6" x14ac:dyDescent="0.35">
      <c r="B112" s="36">
        <v>4.2847222222222169E-2</v>
      </c>
      <c r="C112">
        <v>25.181600000000003</v>
      </c>
      <c r="D112" s="16">
        <v>25.183129428557038</v>
      </c>
      <c r="E112" s="16">
        <f t="shared" si="2"/>
        <v>-1.529428557034862E-3</v>
      </c>
      <c r="F112">
        <f t="shared" si="3"/>
        <v>2.3391517110737404E-6</v>
      </c>
    </row>
    <row r="113" spans="2:6" x14ac:dyDescent="0.35">
      <c r="B113" s="36">
        <v>4.2858796296296242E-2</v>
      </c>
      <c r="C113">
        <v>25.181600000000003</v>
      </c>
      <c r="D113" s="16">
        <v>25.183295765113485</v>
      </c>
      <c r="E113" s="16">
        <f t="shared" si="2"/>
        <v>-1.6957651134816842E-3</v>
      </c>
      <c r="F113">
        <f t="shared" si="3"/>
        <v>2.8756193201015493E-6</v>
      </c>
    </row>
    <row r="114" spans="2:6" x14ac:dyDescent="0.35">
      <c r="B114" s="36">
        <v>4.2870370370370316E-2</v>
      </c>
      <c r="C114">
        <v>25.1815</v>
      </c>
      <c r="D114" s="16">
        <v>25.182981297998765</v>
      </c>
      <c r="E114" s="16">
        <f t="shared" si="2"/>
        <v>-1.4812979987652852E-3</v>
      </c>
      <c r="F114">
        <f t="shared" si="3"/>
        <v>2.194243761146039E-6</v>
      </c>
    </row>
    <row r="115" spans="2:6" x14ac:dyDescent="0.35">
      <c r="B115" s="36">
        <v>4.2881944444444389E-2</v>
      </c>
      <c r="C115">
        <v>25.182000000000002</v>
      </c>
      <c r="D115" s="16">
        <v>25.182737922195031</v>
      </c>
      <c r="E115" s="16">
        <f t="shared" si="2"/>
        <v>-7.3792219502877288E-4</v>
      </c>
      <c r="F115">
        <f t="shared" si="3"/>
        <v>5.4452916591608229E-7</v>
      </c>
    </row>
    <row r="116" spans="2:6" x14ac:dyDescent="0.35">
      <c r="B116" s="36">
        <v>4.2893518518518463E-2</v>
      </c>
      <c r="C116">
        <v>25.182099999999998</v>
      </c>
      <c r="D116" s="16">
        <v>25.183109386450724</v>
      </c>
      <c r="E116" s="16">
        <f t="shared" si="2"/>
        <v>-1.009386450725458E-3</v>
      </c>
      <c r="F116">
        <f t="shared" si="3"/>
        <v>1.0188610069081374E-6</v>
      </c>
    </row>
    <row r="117" spans="2:6" x14ac:dyDescent="0.35">
      <c r="B117" s="36">
        <v>4.2905092592592536E-2</v>
      </c>
      <c r="C117">
        <v>25.181600000000003</v>
      </c>
      <c r="D117" s="16">
        <v>25.183351701989011</v>
      </c>
      <c r="E117" s="16">
        <f t="shared" si="2"/>
        <v>-1.75170198900787E-3</v>
      </c>
      <c r="F117">
        <f t="shared" si="3"/>
        <v>3.0684598582941277E-6</v>
      </c>
    </row>
    <row r="118" spans="2:6" x14ac:dyDescent="0.35">
      <c r="B118" s="36">
        <v>4.291666666666661E-2</v>
      </c>
      <c r="C118">
        <v>25.181800000000003</v>
      </c>
      <c r="D118" s="16">
        <v>25.18326894748094</v>
      </c>
      <c r="E118" s="16">
        <f t="shared" si="2"/>
        <v>-1.4689474809372882E-3</v>
      </c>
      <c r="F118">
        <f t="shared" si="3"/>
        <v>2.1578067017520047E-6</v>
      </c>
    </row>
    <row r="119" spans="2:6" x14ac:dyDescent="0.35">
      <c r="B119" s="36">
        <v>4.2928240740740684E-2</v>
      </c>
      <c r="C119">
        <v>25.182400000000001</v>
      </c>
      <c r="D119" s="16">
        <v>25.183530348290276</v>
      </c>
      <c r="E119" s="16">
        <f t="shared" si="2"/>
        <v>-1.1303482902746964E-3</v>
      </c>
      <c r="F119">
        <f t="shared" si="3"/>
        <v>1.2776872573269294E-6</v>
      </c>
    </row>
    <row r="120" spans="2:6" x14ac:dyDescent="0.35">
      <c r="B120" s="36">
        <v>4.2939814814814757E-2</v>
      </c>
      <c r="C120">
        <v>25.182699999999997</v>
      </c>
      <c r="D120" s="16">
        <v>25.183566424086166</v>
      </c>
      <c r="E120" s="16">
        <f t="shared" si="2"/>
        <v>-8.6642408616910416E-4</v>
      </c>
      <c r="F120">
        <f t="shared" si="3"/>
        <v>7.5069069709396718E-7</v>
      </c>
    </row>
    <row r="121" spans="2:6" x14ac:dyDescent="0.35">
      <c r="B121" s="36">
        <v>4.2951388888888831E-2</v>
      </c>
      <c r="C121">
        <v>25.182200000000002</v>
      </c>
      <c r="D121" s="16">
        <v>25.18383664344708</v>
      </c>
      <c r="E121" s="16">
        <f t="shared" si="2"/>
        <v>-1.6366434470782565E-3</v>
      </c>
      <c r="F121">
        <f t="shared" si="3"/>
        <v>2.6786017728641978E-6</v>
      </c>
    </row>
    <row r="122" spans="2:6" x14ac:dyDescent="0.35">
      <c r="B122" s="36">
        <v>4.2962962962962904E-2</v>
      </c>
      <c r="C122">
        <v>25.182299999999998</v>
      </c>
      <c r="D122" s="16">
        <v>25.183625929754669</v>
      </c>
      <c r="E122" s="16">
        <f t="shared" si="2"/>
        <v>-1.3259297546710513E-3</v>
      </c>
      <c r="F122">
        <f t="shared" si="3"/>
        <v>1.7580897143220344E-6</v>
      </c>
    </row>
    <row r="123" spans="2:6" x14ac:dyDescent="0.35">
      <c r="B123" s="36">
        <v>4.2974537037036978E-2</v>
      </c>
      <c r="C123">
        <v>25.182600000000001</v>
      </c>
      <c r="D123" s="16">
        <v>25.184198099697426</v>
      </c>
      <c r="E123" s="16">
        <f t="shared" si="2"/>
        <v>-1.5980996974249706E-3</v>
      </c>
      <c r="F123">
        <f t="shared" si="3"/>
        <v>2.5539226429097824E-6</v>
      </c>
    </row>
    <row r="124" spans="2:6" x14ac:dyDescent="0.35">
      <c r="B124" s="36">
        <v>4.2986111111111051E-2</v>
      </c>
      <c r="C124">
        <v>25.182499999999997</v>
      </c>
      <c r="D124" s="16">
        <v>25.184515954689232</v>
      </c>
      <c r="E124" s="16">
        <f t="shared" si="2"/>
        <v>-2.0159546892344338E-3</v>
      </c>
      <c r="F124">
        <f t="shared" si="3"/>
        <v>4.0640733090463025E-6</v>
      </c>
    </row>
    <row r="125" spans="2:6" x14ac:dyDescent="0.35">
      <c r="B125" s="36">
        <v>4.2997685185185125E-2</v>
      </c>
      <c r="C125">
        <v>25.182699999999997</v>
      </c>
      <c r="D125" s="16">
        <v>25.184192255158791</v>
      </c>
      <c r="E125" s="16">
        <f t="shared" si="2"/>
        <v>-1.4922551587943644E-3</v>
      </c>
      <c r="F125">
        <f t="shared" si="3"/>
        <v>2.2268254589483938E-6</v>
      </c>
    </row>
    <row r="126" spans="2:6" x14ac:dyDescent="0.35">
      <c r="B126" s="36">
        <v>4.3009259259259199E-2</v>
      </c>
      <c r="C126">
        <v>25.182899999999997</v>
      </c>
      <c r="D126" s="16">
        <v>25.184113638356564</v>
      </c>
      <c r="E126" s="16">
        <f t="shared" si="2"/>
        <v>-1.2136383565675146E-3</v>
      </c>
      <c r="F126">
        <f t="shared" si="3"/>
        <v>1.4729180605318977E-6</v>
      </c>
    </row>
    <row r="127" spans="2:6" x14ac:dyDescent="0.35">
      <c r="B127" s="36">
        <v>4.3020833333333272E-2</v>
      </c>
      <c r="C127">
        <v>25.182699999999997</v>
      </c>
      <c r="D127" s="16">
        <v>25.1836866508811</v>
      </c>
      <c r="E127" s="16">
        <f t="shared" si="2"/>
        <v>-9.8665088110294619E-4</v>
      </c>
      <c r="F127">
        <f t="shared" si="3"/>
        <v>9.7347996118122008E-7</v>
      </c>
    </row>
    <row r="128" spans="2:6" x14ac:dyDescent="0.35">
      <c r="B128" s="36">
        <v>4.3032407407407346E-2</v>
      </c>
      <c r="C128">
        <v>25.182299999999998</v>
      </c>
      <c r="D128" s="16">
        <v>25.184027315040908</v>
      </c>
      <c r="E128" s="16">
        <f t="shared" si="2"/>
        <v>-1.7273150409096161E-3</v>
      </c>
      <c r="F128">
        <f t="shared" si="3"/>
        <v>2.9836172505525888E-6</v>
      </c>
    </row>
    <row r="129" spans="2:6" x14ac:dyDescent="0.35">
      <c r="B129" s="36">
        <v>4.3043981481481419E-2</v>
      </c>
      <c r="C129">
        <v>25.182600000000001</v>
      </c>
      <c r="D129" s="16">
        <v>25.18410916443986</v>
      </c>
      <c r="E129" s="16">
        <f t="shared" si="2"/>
        <v>-1.5091644398594894E-3</v>
      </c>
      <c r="F129">
        <f t="shared" si="3"/>
        <v>2.2775773065364065E-6</v>
      </c>
    </row>
    <row r="130" spans="2:6" x14ac:dyDescent="0.35">
      <c r="B130" s="36">
        <v>4.3055555555555493E-2</v>
      </c>
      <c r="C130">
        <v>25.182699999999997</v>
      </c>
      <c r="D130" s="16">
        <v>25.184324662408869</v>
      </c>
      <c r="E130" s="16">
        <f t="shared" si="2"/>
        <v>-1.6246624088722683E-3</v>
      </c>
      <c r="F130">
        <f t="shared" si="3"/>
        <v>2.6395279428026415E-6</v>
      </c>
    </row>
    <row r="131" spans="2:6" x14ac:dyDescent="0.35">
      <c r="B131" s="36">
        <v>4.3067129629629566E-2</v>
      </c>
      <c r="C131">
        <v>25.182499999999997</v>
      </c>
      <c r="D131" s="16">
        <v>25.183550080069551</v>
      </c>
      <c r="E131" s="16">
        <f t="shared" si="2"/>
        <v>-1.0500800695538715E-3</v>
      </c>
      <c r="F131">
        <f t="shared" si="3"/>
        <v>1.1026681524742634E-6</v>
      </c>
    </row>
    <row r="132" spans="2:6" x14ac:dyDescent="0.35">
      <c r="B132" s="36">
        <v>4.307870370370364E-2</v>
      </c>
      <c r="C132">
        <v>25.182299999999998</v>
      </c>
      <c r="D132" s="16">
        <v>25.183573070308057</v>
      </c>
      <c r="E132" s="16">
        <f t="shared" si="2"/>
        <v>-1.273070308059232E-3</v>
      </c>
      <c r="F132">
        <f t="shared" si="3"/>
        <v>1.6207080092620279E-6</v>
      </c>
    </row>
    <row r="133" spans="2:6" x14ac:dyDescent="0.35">
      <c r="B133" s="36">
        <v>4.3090277777777714E-2</v>
      </c>
      <c r="C133">
        <v>25.182299999999998</v>
      </c>
      <c r="D133" s="16">
        <v>25.183758492147263</v>
      </c>
      <c r="E133" s="16">
        <f t="shared" si="2"/>
        <v>-1.4584921472646784E-3</v>
      </c>
      <c r="F133">
        <f t="shared" si="3"/>
        <v>2.1271993436327323E-6</v>
      </c>
    </row>
    <row r="134" spans="2:6" x14ac:dyDescent="0.35">
      <c r="B134" s="36">
        <v>4.3101851851851787E-2</v>
      </c>
      <c r="C134">
        <v>25.181899999999999</v>
      </c>
      <c r="D134" s="16">
        <v>25.183851590982442</v>
      </c>
      <c r="E134" s="16">
        <f t="shared" si="2"/>
        <v>-1.951590982443463E-3</v>
      </c>
      <c r="F134">
        <f t="shared" si="3"/>
        <v>3.808707362754641E-6</v>
      </c>
    </row>
    <row r="135" spans="2:6" x14ac:dyDescent="0.35">
      <c r="B135" s="36">
        <v>4.3113425925925861E-2</v>
      </c>
      <c r="C135">
        <v>25.182000000000002</v>
      </c>
      <c r="D135" s="16">
        <v>25.183218389649653</v>
      </c>
      <c r="E135" s="16">
        <f t="shared" si="2"/>
        <v>-1.2183896496509306E-3</v>
      </c>
      <c r="F135">
        <f t="shared" si="3"/>
        <v>1.4844733383765174E-6</v>
      </c>
    </row>
    <row r="136" spans="2:6" x14ac:dyDescent="0.35">
      <c r="B136" s="36">
        <v>4.3124999999999934E-2</v>
      </c>
      <c r="C136">
        <v>25.181800000000003</v>
      </c>
      <c r="D136" s="16">
        <v>25.183464067097759</v>
      </c>
      <c r="E136" s="16">
        <f t="shared" si="2"/>
        <v>-1.6640670977565719E-3</v>
      </c>
      <c r="F136">
        <f t="shared" si="3"/>
        <v>2.7691193058359804E-6</v>
      </c>
    </row>
    <row r="137" spans="2:6" x14ac:dyDescent="0.35">
      <c r="B137" s="36">
        <v>4.3136574074074008E-2</v>
      </c>
      <c r="C137">
        <v>25.181800000000003</v>
      </c>
      <c r="D137" s="16">
        <v>25.183544856190906</v>
      </c>
      <c r="E137" s="16">
        <f t="shared" si="2"/>
        <v>-1.7448561909034765E-3</v>
      </c>
      <c r="F137">
        <f t="shared" si="3"/>
        <v>3.0445231269341893E-6</v>
      </c>
    </row>
    <row r="138" spans="2:6" x14ac:dyDescent="0.35">
      <c r="B138" s="36">
        <v>4.3148148148148081E-2</v>
      </c>
      <c r="C138">
        <v>25.1815</v>
      </c>
      <c r="D138" s="16">
        <v>25.183101679937636</v>
      </c>
      <c r="E138" s="16">
        <f t="shared" ref="E138:E201" si="4">C138-D138</f>
        <v>-1.6016799376359359E-3</v>
      </c>
      <c r="F138">
        <f t="shared" si="3"/>
        <v>2.5653786226254553E-6</v>
      </c>
    </row>
    <row r="139" spans="2:6" x14ac:dyDescent="0.35">
      <c r="B139" s="36">
        <v>4.3159722222222155E-2</v>
      </c>
      <c r="C139">
        <v>25.182299999999998</v>
      </c>
      <c r="D139" s="16">
        <v>25.183749854644304</v>
      </c>
      <c r="E139" s="16">
        <f t="shared" si="4"/>
        <v>-1.4498546443064697E-3</v>
      </c>
      <c r="F139">
        <f t="shared" ref="F139:F202" si="5">(C139-D139)^2</f>
        <v>2.1020784896170397E-6</v>
      </c>
    </row>
    <row r="140" spans="2:6" x14ac:dyDescent="0.35">
      <c r="B140" s="36">
        <v>4.3171296296296229E-2</v>
      </c>
      <c r="C140">
        <v>25.182200000000002</v>
      </c>
      <c r="D140" s="16">
        <v>25.184075105779812</v>
      </c>
      <c r="E140" s="16">
        <f t="shared" si="4"/>
        <v>-1.8751057798098714E-3</v>
      </c>
      <c r="F140">
        <f t="shared" si="5"/>
        <v>3.5160216854763858E-6</v>
      </c>
    </row>
    <row r="141" spans="2:6" x14ac:dyDescent="0.35">
      <c r="B141" s="36">
        <v>4.3182870370370302E-2</v>
      </c>
      <c r="C141">
        <v>25.182000000000002</v>
      </c>
      <c r="D141" s="16">
        <v>25.183607904786697</v>
      </c>
      <c r="E141" s="16">
        <f t="shared" si="4"/>
        <v>-1.6079047866952578E-3</v>
      </c>
      <c r="F141">
        <f t="shared" si="5"/>
        <v>2.5853578030775228E-6</v>
      </c>
    </row>
    <row r="142" spans="2:6" x14ac:dyDescent="0.35">
      <c r="B142" s="36">
        <v>4.3194444444444376E-2</v>
      </c>
      <c r="C142">
        <v>25.182299999999998</v>
      </c>
      <c r="D142" s="16">
        <v>25.183583078432207</v>
      </c>
      <c r="E142" s="16">
        <f t="shared" si="4"/>
        <v>-1.2830784322090949E-3</v>
      </c>
      <c r="F142">
        <f t="shared" si="5"/>
        <v>1.646290263200149E-6</v>
      </c>
    </row>
    <row r="143" spans="2:6" x14ac:dyDescent="0.35">
      <c r="B143" s="36">
        <v>4.3206018518518449E-2</v>
      </c>
      <c r="C143">
        <v>25.182600000000001</v>
      </c>
      <c r="D143" s="16">
        <v>25.183426000022507</v>
      </c>
      <c r="E143" s="16">
        <f t="shared" si="4"/>
        <v>-8.2600002250643456E-4</v>
      </c>
      <c r="F143">
        <f t="shared" si="5"/>
        <v>6.8227603718063043E-7</v>
      </c>
    </row>
    <row r="144" spans="2:6" x14ac:dyDescent="0.35">
      <c r="B144" s="36">
        <v>4.3217592592592523E-2</v>
      </c>
      <c r="C144">
        <v>25.182400000000001</v>
      </c>
      <c r="D144" s="16">
        <v>25.183569217051001</v>
      </c>
      <c r="E144" s="16">
        <f t="shared" si="4"/>
        <v>-1.1692170510002597E-3</v>
      </c>
      <c r="F144">
        <f t="shared" si="5"/>
        <v>1.3670685123497441E-6</v>
      </c>
    </row>
    <row r="145" spans="2:6" x14ac:dyDescent="0.35">
      <c r="B145" s="36">
        <v>4.3229166666666596E-2</v>
      </c>
      <c r="C145">
        <v>25.182600000000001</v>
      </c>
      <c r="D145" s="16">
        <v>25.183698831311688</v>
      </c>
      <c r="E145" s="16">
        <f t="shared" si="4"/>
        <v>-1.0988313116868653E-3</v>
      </c>
      <c r="F145">
        <f t="shared" si="5"/>
        <v>1.2074302515434769E-6</v>
      </c>
    </row>
    <row r="146" spans="2:6" x14ac:dyDescent="0.35">
      <c r="B146" s="36">
        <v>4.324074074074067E-2</v>
      </c>
      <c r="C146">
        <v>25.182400000000001</v>
      </c>
      <c r="D146" s="16">
        <v>25.183915415407625</v>
      </c>
      <c r="E146" s="16">
        <f t="shared" si="4"/>
        <v>-1.5154154076242321E-3</v>
      </c>
      <c r="F146">
        <f t="shared" si="5"/>
        <v>2.2964838576649176E-6</v>
      </c>
    </row>
    <row r="147" spans="2:6" x14ac:dyDescent="0.35">
      <c r="B147" s="36">
        <v>4.3252314814814743E-2</v>
      </c>
      <c r="C147">
        <v>25.182299999999998</v>
      </c>
      <c r="D147" s="16">
        <v>25.183916036066535</v>
      </c>
      <c r="E147" s="16">
        <f t="shared" si="4"/>
        <v>-1.6160360665367079E-3</v>
      </c>
      <c r="F147">
        <f t="shared" si="5"/>
        <v>2.6115725683474353E-6</v>
      </c>
    </row>
    <row r="148" spans="2:6" x14ac:dyDescent="0.35">
      <c r="B148" s="36">
        <v>4.3263888888888817E-2</v>
      </c>
      <c r="C148">
        <v>25.182400000000001</v>
      </c>
      <c r="D148" s="16">
        <v>25.18376743997959</v>
      </c>
      <c r="E148" s="16">
        <f t="shared" si="4"/>
        <v>-1.3674399795888803E-3</v>
      </c>
      <c r="F148">
        <f t="shared" si="5"/>
        <v>1.8698920977780374E-6</v>
      </c>
    </row>
    <row r="149" spans="2:6" x14ac:dyDescent="0.35">
      <c r="B149" s="36">
        <v>4.3275462962962891E-2</v>
      </c>
      <c r="C149">
        <v>25.181899999999999</v>
      </c>
      <c r="D149" s="16">
        <v>25.183846341242486</v>
      </c>
      <c r="E149" s="16">
        <f t="shared" si="4"/>
        <v>-1.9463412424869375E-3</v>
      </c>
      <c r="F149">
        <f t="shared" si="5"/>
        <v>3.7882442322055956E-6</v>
      </c>
    </row>
    <row r="150" spans="2:6" x14ac:dyDescent="0.35">
      <c r="B150" s="36">
        <v>4.3287037037036964E-2</v>
      </c>
      <c r="C150">
        <v>25.182200000000002</v>
      </c>
      <c r="D150" s="16">
        <v>25.184024547936474</v>
      </c>
      <c r="E150" s="16">
        <f t="shared" si="4"/>
        <v>-1.8245479364722428E-3</v>
      </c>
      <c r="F150">
        <f t="shared" si="5"/>
        <v>3.3289751724851194E-6</v>
      </c>
    </row>
    <row r="151" spans="2:6" x14ac:dyDescent="0.35">
      <c r="B151" s="36">
        <v>4.3298611111111038E-2</v>
      </c>
      <c r="C151">
        <v>25.182499999999997</v>
      </c>
      <c r="D151" s="16">
        <v>25.184107923121928</v>
      </c>
      <c r="E151" s="16">
        <f t="shared" si="4"/>
        <v>-1.6079231219308099E-3</v>
      </c>
      <c r="F151">
        <f t="shared" si="5"/>
        <v>2.5854167660397219E-6</v>
      </c>
    </row>
    <row r="152" spans="2:6" x14ac:dyDescent="0.35">
      <c r="B152" s="36">
        <v>4.3310185185185111E-2</v>
      </c>
      <c r="C152">
        <v>25.182400000000001</v>
      </c>
      <c r="D152" s="16">
        <v>25.184141542149007</v>
      </c>
      <c r="E152" s="16">
        <f t="shared" si="4"/>
        <v>-1.7415421490056815E-3</v>
      </c>
      <c r="F152">
        <f t="shared" si="5"/>
        <v>3.0329690567633275E-6</v>
      </c>
    </row>
    <row r="153" spans="2:6" x14ac:dyDescent="0.35">
      <c r="B153" s="36">
        <v>4.3321759259259185E-2</v>
      </c>
      <c r="C153">
        <v>25.183</v>
      </c>
      <c r="D153" s="16">
        <v>25.184506696525318</v>
      </c>
      <c r="E153" s="16">
        <f t="shared" si="4"/>
        <v>-1.5066965253183184E-3</v>
      </c>
      <c r="F153">
        <f t="shared" si="5"/>
        <v>2.2701344194062943E-6</v>
      </c>
    </row>
    <row r="154" spans="2:6" x14ac:dyDescent="0.35">
      <c r="B154" s="36">
        <v>4.3333333333333258E-2</v>
      </c>
      <c r="C154">
        <v>25.182499999999997</v>
      </c>
      <c r="D154" s="16">
        <v>25.184542927496466</v>
      </c>
      <c r="E154" s="16">
        <f t="shared" si="4"/>
        <v>-2.0429274964683941E-3</v>
      </c>
      <c r="F154">
        <f t="shared" si="5"/>
        <v>4.1735527558266203E-6</v>
      </c>
    </row>
    <row r="155" spans="2:6" x14ac:dyDescent="0.35">
      <c r="B155" s="36">
        <v>4.3344907407407332E-2</v>
      </c>
      <c r="C155">
        <v>25.182699999999997</v>
      </c>
      <c r="D155" s="16">
        <v>25.184834714838701</v>
      </c>
      <c r="E155" s="16">
        <f t="shared" si="4"/>
        <v>-2.1347148387036441E-3</v>
      </c>
      <c r="F155">
        <f t="shared" si="5"/>
        <v>4.5570074425815248E-6</v>
      </c>
    </row>
    <row r="156" spans="2:6" x14ac:dyDescent="0.35">
      <c r="B156" s="36">
        <v>4.3356481481481406E-2</v>
      </c>
      <c r="C156">
        <v>25.183199999999999</v>
      </c>
      <c r="D156" s="16">
        <v>25.184601657358314</v>
      </c>
      <c r="E156" s="16">
        <f t="shared" si="4"/>
        <v>-1.4016573583148784E-3</v>
      </c>
      <c r="F156">
        <f t="shared" si="5"/>
        <v>1.9646433501182434E-6</v>
      </c>
    </row>
    <row r="157" spans="2:6" x14ac:dyDescent="0.35">
      <c r="B157" s="36">
        <v>4.3368055555555479E-2</v>
      </c>
      <c r="C157">
        <v>25.183199999999999</v>
      </c>
      <c r="D157" s="16">
        <v>25.184802181958219</v>
      </c>
      <c r="E157" s="16">
        <f t="shared" si="4"/>
        <v>-1.602181958219262E-3</v>
      </c>
      <c r="F157">
        <f t="shared" si="5"/>
        <v>2.5669870272433092E-6</v>
      </c>
    </row>
    <row r="158" spans="2:6" x14ac:dyDescent="0.35">
      <c r="B158" s="36">
        <v>4.3379629629629553E-2</v>
      </c>
      <c r="C158">
        <v>25.183500000000002</v>
      </c>
      <c r="D158" s="16">
        <v>25.184962027536983</v>
      </c>
      <c r="E158" s="16">
        <f t="shared" si="4"/>
        <v>-1.46202753698077E-3</v>
      </c>
      <c r="F158">
        <f t="shared" si="5"/>
        <v>2.1375245188900568E-6</v>
      </c>
    </row>
    <row r="159" spans="2:6" x14ac:dyDescent="0.35">
      <c r="B159" s="36">
        <v>4.3391203703703626E-2</v>
      </c>
      <c r="C159">
        <v>25.183199999999999</v>
      </c>
      <c r="D159" s="16">
        <v>25.184557719870156</v>
      </c>
      <c r="E159" s="16">
        <f t="shared" si="4"/>
        <v>-1.3577198701568705E-3</v>
      </c>
      <c r="F159">
        <f t="shared" si="5"/>
        <v>1.8434032458187891E-6</v>
      </c>
    </row>
    <row r="160" spans="2:6" x14ac:dyDescent="0.35">
      <c r="B160" s="36">
        <v>4.34027777777777E-2</v>
      </c>
      <c r="C160">
        <v>25.183199999999999</v>
      </c>
      <c r="D160" s="16">
        <v>25.18461660489703</v>
      </c>
      <c r="E160" s="16">
        <f t="shared" si="4"/>
        <v>-1.416604897030993E-3</v>
      </c>
      <c r="F160">
        <f t="shared" si="5"/>
        <v>2.0067694342921902E-6</v>
      </c>
    </row>
    <row r="161" spans="2:6" x14ac:dyDescent="0.35">
      <c r="B161" s="36">
        <v>4.3414351851851773E-2</v>
      </c>
      <c r="C161">
        <v>25.183599999999998</v>
      </c>
      <c r="D161" s="16">
        <v>25.184587614947361</v>
      </c>
      <c r="E161" s="16">
        <f t="shared" si="4"/>
        <v>-9.8761494736265831E-4</v>
      </c>
      <c r="F161">
        <f t="shared" si="5"/>
        <v>9.7538328425414624E-7</v>
      </c>
    </row>
    <row r="162" spans="2:6" x14ac:dyDescent="0.35">
      <c r="B162" s="36">
        <v>4.3425925925925847E-2</v>
      </c>
      <c r="C162">
        <v>25.183300000000003</v>
      </c>
      <c r="D162" s="16">
        <v>25.184299680884294</v>
      </c>
      <c r="E162" s="16">
        <f t="shared" si="4"/>
        <v>-9.9968088429136515E-4</v>
      </c>
      <c r="F162">
        <f t="shared" si="5"/>
        <v>9.9936187041756573E-7</v>
      </c>
    </row>
    <row r="163" spans="2:6" x14ac:dyDescent="0.35">
      <c r="B163" s="36">
        <v>4.3437499999999921E-2</v>
      </c>
      <c r="C163">
        <v>25.182699999999997</v>
      </c>
      <c r="D163" s="16">
        <v>25.185067617170375</v>
      </c>
      <c r="E163" s="16">
        <f t="shared" si="4"/>
        <v>-2.3676171703783666E-3</v>
      </c>
      <c r="F163">
        <f t="shared" si="5"/>
        <v>5.6056110654704632E-6</v>
      </c>
    </row>
    <row r="164" spans="2:6" x14ac:dyDescent="0.35">
      <c r="B164" s="36">
        <v>4.3449074074073994E-2</v>
      </c>
      <c r="C164">
        <v>25.183</v>
      </c>
      <c r="D164" s="16">
        <v>25.184706936650912</v>
      </c>
      <c r="E164" s="16">
        <f t="shared" si="4"/>
        <v>-1.7069366509119277E-3</v>
      </c>
      <c r="F164">
        <f t="shared" si="5"/>
        <v>2.9136327302264283E-6</v>
      </c>
    </row>
    <row r="165" spans="2:6" x14ac:dyDescent="0.35">
      <c r="B165" s="36">
        <v>4.3460648148148068E-2</v>
      </c>
      <c r="C165">
        <v>25.182699999999997</v>
      </c>
      <c r="D165" s="16">
        <v>25.184407572107546</v>
      </c>
      <c r="E165" s="16">
        <f t="shared" si="4"/>
        <v>-1.7075721075485717E-3</v>
      </c>
      <c r="F165">
        <f t="shared" si="5"/>
        <v>2.9158025024778711E-6</v>
      </c>
    </row>
    <row r="166" spans="2:6" x14ac:dyDescent="0.35">
      <c r="B166" s="36">
        <v>4.3472222222222141E-2</v>
      </c>
      <c r="C166">
        <v>25.182699999999997</v>
      </c>
      <c r="D166" s="16">
        <v>25.184744072751926</v>
      </c>
      <c r="E166" s="16">
        <f t="shared" si="4"/>
        <v>-2.0440727519286384E-3</v>
      </c>
      <c r="F166">
        <f t="shared" si="5"/>
        <v>4.178233415177117E-6</v>
      </c>
    </row>
    <row r="167" spans="2:6" x14ac:dyDescent="0.35">
      <c r="B167" s="36">
        <v>4.3483796296296215E-2</v>
      </c>
      <c r="C167">
        <v>25.182899999999997</v>
      </c>
      <c r="D167" s="16">
        <v>25.184368729197899</v>
      </c>
      <c r="E167" s="16">
        <f t="shared" si="4"/>
        <v>-1.4687291979029737E-3</v>
      </c>
      <c r="F167">
        <f t="shared" si="5"/>
        <v>2.1571654567727125E-6</v>
      </c>
    </row>
    <row r="168" spans="2:6" x14ac:dyDescent="0.35">
      <c r="B168" s="36">
        <v>4.3495370370370288E-2</v>
      </c>
      <c r="C168">
        <v>25.182899999999997</v>
      </c>
      <c r="D168" s="16">
        <v>25.184408192766512</v>
      </c>
      <c r="E168" s="16">
        <f t="shared" si="4"/>
        <v>-1.5081927665150374E-3</v>
      </c>
      <c r="F168">
        <f t="shared" si="5"/>
        <v>2.2746454209682821E-6</v>
      </c>
    </row>
    <row r="169" spans="2:6" x14ac:dyDescent="0.35">
      <c r="B169" s="36">
        <v>4.3506944444444362E-2</v>
      </c>
      <c r="C169">
        <v>25.183199999999999</v>
      </c>
      <c r="D169" s="16">
        <v>25.1842925950275</v>
      </c>
      <c r="E169" s="16">
        <f t="shared" si="4"/>
        <v>-1.09259502750092E-3</v>
      </c>
      <c r="F169">
        <f t="shared" si="5"/>
        <v>1.1937638941197362E-6</v>
      </c>
    </row>
    <row r="170" spans="2:6" x14ac:dyDescent="0.35">
      <c r="B170" s="36">
        <v>4.3518518518518436E-2</v>
      </c>
      <c r="C170">
        <v>25.183100000000003</v>
      </c>
      <c r="D170" s="16">
        <v>25.184200737498088</v>
      </c>
      <c r="E170" s="16">
        <f t="shared" si="4"/>
        <v>-1.1007374980849249E-3</v>
      </c>
      <c r="F170">
        <f t="shared" si="5"/>
        <v>1.2116230396902601E-6</v>
      </c>
    </row>
    <row r="171" spans="2:6" x14ac:dyDescent="0.35">
      <c r="B171" s="36">
        <v>4.3530092592592509E-2</v>
      </c>
      <c r="C171">
        <v>25.183199999999999</v>
      </c>
      <c r="D171" s="16">
        <v>25.184325722701317</v>
      </c>
      <c r="E171" s="16">
        <f t="shared" si="4"/>
        <v>-1.1257227013174997E-3</v>
      </c>
      <c r="F171">
        <f t="shared" si="5"/>
        <v>1.2672516002615688E-6</v>
      </c>
    </row>
    <row r="172" spans="2:6" x14ac:dyDescent="0.35">
      <c r="B172" s="36">
        <v>4.3541666666666583E-2</v>
      </c>
      <c r="C172">
        <v>25.182699999999997</v>
      </c>
      <c r="D172" s="16">
        <v>25.184055994656262</v>
      </c>
      <c r="E172" s="16">
        <f t="shared" si="4"/>
        <v>-1.3559946562651248E-3</v>
      </c>
      <c r="F172">
        <f t="shared" si="5"/>
        <v>1.8387215078195741E-6</v>
      </c>
    </row>
    <row r="173" spans="2:6" x14ac:dyDescent="0.35">
      <c r="B173" s="36">
        <v>4.3553240740740656E-2</v>
      </c>
      <c r="C173">
        <v>25.183199999999999</v>
      </c>
      <c r="D173" s="16">
        <v>25.184590097583566</v>
      </c>
      <c r="E173" s="16">
        <f t="shared" si="4"/>
        <v>-1.390097583566785E-3</v>
      </c>
      <c r="F173">
        <f t="shared" si="5"/>
        <v>1.932371291838215E-6</v>
      </c>
    </row>
    <row r="174" spans="2:6" x14ac:dyDescent="0.35">
      <c r="B174" s="36">
        <v>4.356481481481473E-2</v>
      </c>
      <c r="C174">
        <v>25.182600000000001</v>
      </c>
      <c r="D174" s="16">
        <v>25.183796404061468</v>
      </c>
      <c r="E174" s="16">
        <f t="shared" si="4"/>
        <v>-1.1964040614671489E-3</v>
      </c>
      <c r="F174">
        <f t="shared" si="5"/>
        <v>1.4313826782950896E-6</v>
      </c>
    </row>
    <row r="175" spans="2:6" x14ac:dyDescent="0.35">
      <c r="B175" s="36">
        <v>4.3576388888888803E-2</v>
      </c>
      <c r="C175">
        <v>25.182699999999997</v>
      </c>
      <c r="D175" s="16">
        <v>25.183746466881246</v>
      </c>
      <c r="E175" s="16">
        <f t="shared" si="4"/>
        <v>-1.0464668812488753E-3</v>
      </c>
      <c r="F175">
        <f t="shared" si="5"/>
        <v>1.0950929335507478E-6</v>
      </c>
    </row>
    <row r="176" spans="2:6" x14ac:dyDescent="0.35">
      <c r="B176" s="36">
        <v>4.3587962962962877E-2</v>
      </c>
      <c r="C176">
        <v>25.182699999999997</v>
      </c>
      <c r="D176" s="16">
        <v>25.184104845687955</v>
      </c>
      <c r="E176" s="16">
        <f t="shared" si="4"/>
        <v>-1.4048456879578453E-3</v>
      </c>
      <c r="F176">
        <f t="shared" si="5"/>
        <v>1.9735914069737516E-6</v>
      </c>
    </row>
    <row r="177" spans="2:6" x14ac:dyDescent="0.35">
      <c r="B177" s="36">
        <v>4.3599537037036951E-2</v>
      </c>
      <c r="C177">
        <v>25.182600000000001</v>
      </c>
      <c r="D177" s="16">
        <v>25.184020074019884</v>
      </c>
      <c r="E177" s="16">
        <f t="shared" si="4"/>
        <v>-1.4200740198830886E-3</v>
      </c>
      <c r="F177">
        <f t="shared" si="5"/>
        <v>2.0166102219469147E-6</v>
      </c>
    </row>
    <row r="178" spans="2:6" x14ac:dyDescent="0.35">
      <c r="B178" s="36">
        <v>4.3611111111111024E-2</v>
      </c>
      <c r="C178">
        <v>25.182099999999998</v>
      </c>
      <c r="D178" s="16">
        <v>25.183996644144997</v>
      </c>
      <c r="E178" s="16">
        <f t="shared" si="4"/>
        <v>-1.8966441449990157E-3</v>
      </c>
      <c r="F178">
        <f t="shared" si="5"/>
        <v>3.5972590127590472E-6</v>
      </c>
    </row>
    <row r="179" spans="2:6" x14ac:dyDescent="0.35">
      <c r="B179" s="36">
        <v>4.3622685185185098E-2</v>
      </c>
      <c r="C179">
        <v>25.182200000000002</v>
      </c>
      <c r="D179" s="16">
        <v>25.184068459556897</v>
      </c>
      <c r="E179" s="16">
        <f t="shared" si="4"/>
        <v>-1.8684595568956297E-3</v>
      </c>
      <c r="F179">
        <f t="shared" si="5"/>
        <v>3.4911411157546128E-6</v>
      </c>
    </row>
    <row r="180" spans="2:6" x14ac:dyDescent="0.35">
      <c r="B180" s="36">
        <v>4.3634259259259171E-2</v>
      </c>
      <c r="C180">
        <v>25.182600000000001</v>
      </c>
      <c r="D180" s="16">
        <v>25.18392389774624</v>
      </c>
      <c r="E180" s="16">
        <f t="shared" si="4"/>
        <v>-1.3238977462393109E-3</v>
      </c>
      <c r="F180">
        <f t="shared" si="5"/>
        <v>1.7527052424975267E-6</v>
      </c>
    </row>
    <row r="181" spans="2:6" x14ac:dyDescent="0.35">
      <c r="B181" s="36">
        <v>4.3645833333333245E-2</v>
      </c>
      <c r="C181">
        <v>25.182200000000002</v>
      </c>
      <c r="D181" s="16">
        <v>25.183751406291606</v>
      </c>
      <c r="E181" s="16">
        <f t="shared" si="4"/>
        <v>-1.5514062916039961E-3</v>
      </c>
      <c r="F181">
        <f t="shared" si="5"/>
        <v>2.4068614816284634E-6</v>
      </c>
    </row>
    <row r="182" spans="2:6" x14ac:dyDescent="0.35">
      <c r="B182" s="36">
        <v>4.3657407407407318E-2</v>
      </c>
      <c r="C182">
        <v>25.182400000000001</v>
      </c>
      <c r="D182" s="16">
        <v>25.183852211641408</v>
      </c>
      <c r="E182" s="16">
        <f t="shared" si="4"/>
        <v>-1.4522116414070751E-3</v>
      </c>
      <c r="F182">
        <f t="shared" si="5"/>
        <v>2.1089186514382314E-6</v>
      </c>
    </row>
    <row r="183" spans="2:6" x14ac:dyDescent="0.35">
      <c r="B183" s="36">
        <v>4.3668981481481392E-2</v>
      </c>
      <c r="C183">
        <v>25.182499999999997</v>
      </c>
      <c r="D183" s="16">
        <v>25.184354247154488</v>
      </c>
      <c r="E183" s="16">
        <f t="shared" si="4"/>
        <v>-1.8542471544904515E-3</v>
      </c>
      <c r="F183">
        <f t="shared" si="5"/>
        <v>3.4382325099359363E-6</v>
      </c>
    </row>
    <row r="184" spans="2:6" x14ac:dyDescent="0.35">
      <c r="B184" s="36">
        <v>4.3680555555555466E-2</v>
      </c>
      <c r="C184">
        <v>25.182099999999998</v>
      </c>
      <c r="D184" s="16">
        <v>25.183962430321287</v>
      </c>
      <c r="E184" s="16">
        <f t="shared" si="4"/>
        <v>-1.8624303212888549E-3</v>
      </c>
      <c r="F184">
        <f t="shared" si="5"/>
        <v>3.4686467016561071E-6</v>
      </c>
    </row>
    <row r="185" spans="2:6" x14ac:dyDescent="0.35">
      <c r="B185" s="36">
        <v>4.3692129629629539E-2</v>
      </c>
      <c r="C185">
        <v>25.182299999999998</v>
      </c>
      <c r="D185" s="16">
        <v>25.184098225325783</v>
      </c>
      <c r="E185" s="16">
        <f t="shared" si="4"/>
        <v>-1.7982253257855518E-3</v>
      </c>
      <c r="F185">
        <f t="shared" si="5"/>
        <v>3.2336143222965542E-6</v>
      </c>
    </row>
    <row r="186" spans="2:6" x14ac:dyDescent="0.35">
      <c r="B186" s="36">
        <v>4.3703703703703613E-2</v>
      </c>
      <c r="C186">
        <v>25.182600000000001</v>
      </c>
      <c r="D186" s="16">
        <v>25.184343308039615</v>
      </c>
      <c r="E186" s="16">
        <f t="shared" si="4"/>
        <v>-1.7433080396145328E-3</v>
      </c>
      <c r="F186">
        <f t="shared" si="5"/>
        <v>3.0391229209846656E-6</v>
      </c>
    </row>
    <row r="187" spans="2:6" x14ac:dyDescent="0.35">
      <c r="B187" s="36">
        <v>4.3715277777777686E-2</v>
      </c>
      <c r="C187">
        <v>25.182400000000001</v>
      </c>
      <c r="D187" s="16">
        <v>25.184405735991277</v>
      </c>
      <c r="E187" s="16">
        <f t="shared" si="4"/>
        <v>-2.0057359912755146E-3</v>
      </c>
      <c r="F187">
        <f t="shared" si="5"/>
        <v>4.0229768666979712E-6</v>
      </c>
    </row>
    <row r="188" spans="2:6" x14ac:dyDescent="0.35">
      <c r="B188" s="36">
        <v>4.372685185185176E-2</v>
      </c>
      <c r="C188">
        <v>25.182400000000001</v>
      </c>
      <c r="D188" s="16">
        <v>25.184236166781375</v>
      </c>
      <c r="E188" s="16">
        <f t="shared" si="4"/>
        <v>-1.8361667813735494E-3</v>
      </c>
      <c r="F188">
        <f t="shared" si="5"/>
        <v>3.3715084490196997E-6</v>
      </c>
    </row>
    <row r="189" spans="2:6" x14ac:dyDescent="0.35">
      <c r="B189" s="36">
        <v>4.3738425925925833E-2</v>
      </c>
      <c r="C189">
        <v>25.182099999999998</v>
      </c>
      <c r="D189" s="16">
        <v>25.183947922418838</v>
      </c>
      <c r="E189" s="16">
        <f t="shared" si="4"/>
        <v>-1.847922418839687E-3</v>
      </c>
      <c r="F189">
        <f t="shared" si="5"/>
        <v>3.4148172660503197E-6</v>
      </c>
    </row>
    <row r="190" spans="2:6" x14ac:dyDescent="0.35">
      <c r="B190" s="36">
        <v>4.3749999999999907E-2</v>
      </c>
      <c r="C190">
        <v>25.182200000000002</v>
      </c>
      <c r="D190" s="16">
        <v>25.183829557591253</v>
      </c>
      <c r="E190" s="16">
        <f t="shared" si="4"/>
        <v>-1.6295575912508298E-3</v>
      </c>
      <c r="F190">
        <f t="shared" si="5"/>
        <v>2.6554579432032064E-6</v>
      </c>
    </row>
    <row r="191" spans="2:6" x14ac:dyDescent="0.35">
      <c r="B191" s="36">
        <v>4.3761574074073981E-2</v>
      </c>
      <c r="C191">
        <v>25.181899999999999</v>
      </c>
      <c r="D191" s="16">
        <v>25.183689443846106</v>
      </c>
      <c r="E191" s="16">
        <f t="shared" si="4"/>
        <v>-1.7894438461070195E-3</v>
      </c>
      <c r="F191">
        <f t="shared" si="5"/>
        <v>3.2021092783702824E-6</v>
      </c>
    </row>
    <row r="192" spans="2:6" x14ac:dyDescent="0.35">
      <c r="B192" s="36">
        <v>4.3773148148148054E-2</v>
      </c>
      <c r="C192">
        <v>25.182499999999997</v>
      </c>
      <c r="D192" s="16">
        <v>25.183610516726105</v>
      </c>
      <c r="E192" s="16">
        <f t="shared" si="4"/>
        <v>-1.1105167261078464E-3</v>
      </c>
      <c r="F192">
        <f t="shared" si="5"/>
        <v>1.2332473989652894E-6</v>
      </c>
    </row>
    <row r="193" spans="2:6" x14ac:dyDescent="0.35">
      <c r="B193" s="36">
        <v>4.3784722222222128E-2</v>
      </c>
      <c r="C193">
        <v>25.181899999999999</v>
      </c>
      <c r="D193" s="16">
        <v>25.183411362818447</v>
      </c>
      <c r="E193" s="16">
        <f t="shared" si="4"/>
        <v>-1.5113628184479921E-3</v>
      </c>
      <c r="F193">
        <f t="shared" si="5"/>
        <v>2.2842175689870584E-6</v>
      </c>
    </row>
    <row r="194" spans="2:6" x14ac:dyDescent="0.35">
      <c r="B194" s="36">
        <v>4.3796296296296201E-2</v>
      </c>
      <c r="C194">
        <v>25.182099999999998</v>
      </c>
      <c r="D194" s="16">
        <v>25.183729967699037</v>
      </c>
      <c r="E194" s="16">
        <f t="shared" si="4"/>
        <v>-1.6299676990385592E-3</v>
      </c>
      <c r="F194">
        <f t="shared" si="5"/>
        <v>2.6567946999090553E-6</v>
      </c>
    </row>
    <row r="195" spans="2:6" x14ac:dyDescent="0.35">
      <c r="B195" s="36">
        <v>4.3807870370370275E-2</v>
      </c>
      <c r="C195">
        <v>25.182200000000002</v>
      </c>
      <c r="D195" s="16">
        <v>25.184068614721582</v>
      </c>
      <c r="E195" s="16">
        <f t="shared" si="4"/>
        <v>-1.8686147215802862E-3</v>
      </c>
      <c r="F195">
        <f t="shared" si="5"/>
        <v>3.4917209777065705E-6</v>
      </c>
    </row>
    <row r="196" spans="2:6" x14ac:dyDescent="0.35">
      <c r="B196" s="36">
        <v>4.3819444444444348E-2</v>
      </c>
      <c r="C196">
        <v>25.181800000000003</v>
      </c>
      <c r="D196" s="16">
        <v>25.183799041861789</v>
      </c>
      <c r="E196" s="16">
        <f t="shared" si="4"/>
        <v>-1.9990418617865657E-3</v>
      </c>
      <c r="F196">
        <f t="shared" si="5"/>
        <v>3.9961683651750989E-6</v>
      </c>
    </row>
    <row r="197" spans="2:6" x14ac:dyDescent="0.35">
      <c r="B197" s="36">
        <v>4.3831018518518422E-2</v>
      </c>
      <c r="C197">
        <v>25.182400000000001</v>
      </c>
      <c r="D197" s="16">
        <v>25.184100371771365</v>
      </c>
      <c r="E197" s="16">
        <f t="shared" si="4"/>
        <v>-1.7003717713635069E-3</v>
      </c>
      <c r="F197">
        <f t="shared" si="5"/>
        <v>2.8912641608498703E-6</v>
      </c>
    </row>
    <row r="198" spans="2:6" x14ac:dyDescent="0.35">
      <c r="B198" s="36">
        <v>4.3842592592592496E-2</v>
      </c>
      <c r="C198">
        <v>25.181800000000003</v>
      </c>
      <c r="D198" s="16">
        <v>25.183979369138001</v>
      </c>
      <c r="E198" s="16">
        <f t="shared" si="4"/>
        <v>-2.1793691379983215E-3</v>
      </c>
      <c r="F198">
        <f t="shared" si="5"/>
        <v>4.7496498396595467E-6</v>
      </c>
    </row>
    <row r="199" spans="2:6" x14ac:dyDescent="0.35">
      <c r="B199" s="36">
        <v>4.3854166666666569E-2</v>
      </c>
      <c r="C199">
        <v>25.182299999999998</v>
      </c>
      <c r="D199" s="16">
        <v>25.184152481263197</v>
      </c>
      <c r="E199" s="16">
        <f t="shared" si="4"/>
        <v>-1.8524812631994791E-3</v>
      </c>
      <c r="F199">
        <f t="shared" si="5"/>
        <v>3.4316868305051378E-6</v>
      </c>
    </row>
    <row r="200" spans="2:6" x14ac:dyDescent="0.35">
      <c r="B200" s="36">
        <v>4.3865740740740643E-2</v>
      </c>
      <c r="C200">
        <v>25.181899999999999</v>
      </c>
      <c r="D200" s="16">
        <v>25.183552717869759</v>
      </c>
      <c r="E200" s="16">
        <f t="shared" si="4"/>
        <v>-1.6527178697600675E-3</v>
      </c>
      <c r="F200">
        <f t="shared" si="5"/>
        <v>2.7314763570242553E-6</v>
      </c>
    </row>
    <row r="201" spans="2:6" x14ac:dyDescent="0.35">
      <c r="B201" s="36">
        <v>4.3877314814814716E-2</v>
      </c>
      <c r="C201">
        <v>25.181800000000003</v>
      </c>
      <c r="D201" s="16">
        <v>25.183825704333856</v>
      </c>
      <c r="E201" s="16">
        <f t="shared" si="4"/>
        <v>-2.0257043338531844E-3</v>
      </c>
      <c r="F201">
        <f t="shared" si="5"/>
        <v>4.1034780481915732E-6</v>
      </c>
    </row>
    <row r="202" spans="2:6" x14ac:dyDescent="0.35">
      <c r="B202" s="36">
        <v>4.388888888888879E-2</v>
      </c>
      <c r="C202">
        <v>25.182499999999997</v>
      </c>
      <c r="D202" s="16">
        <v>25.183632705280615</v>
      </c>
      <c r="E202" s="16">
        <f t="shared" ref="E202:E265" si="6">C202-D202</f>
        <v>-1.1327052806180404E-3</v>
      </c>
      <c r="F202">
        <f t="shared" si="5"/>
        <v>1.2830212527399937E-6</v>
      </c>
    </row>
    <row r="203" spans="2:6" x14ac:dyDescent="0.35">
      <c r="B203" s="36">
        <v>4.3900462962962863E-2</v>
      </c>
      <c r="C203">
        <v>25.181899999999999</v>
      </c>
      <c r="D203" s="16">
        <v>25.183276498829741</v>
      </c>
      <c r="E203" s="16">
        <f t="shared" si="6"/>
        <v>-1.3764988297424452E-3</v>
      </c>
      <c r="F203">
        <f t="shared" ref="F203:F266" si="7">(C203-D203)^2</f>
        <v>1.8947490282823212E-6</v>
      </c>
    </row>
    <row r="204" spans="2:6" x14ac:dyDescent="0.35">
      <c r="B204" s="36">
        <v>4.3912037037036937E-2</v>
      </c>
      <c r="C204">
        <v>25.181399999999996</v>
      </c>
      <c r="D204" s="16">
        <v>25.182837486197229</v>
      </c>
      <c r="E204" s="16">
        <f t="shared" si="6"/>
        <v>-1.437486197232829E-3</v>
      </c>
      <c r="F204">
        <f t="shared" si="7"/>
        <v>2.0663665672348998E-6</v>
      </c>
    </row>
    <row r="205" spans="2:6" x14ac:dyDescent="0.35">
      <c r="B205" s="36">
        <v>4.3923611111111011E-2</v>
      </c>
      <c r="C205">
        <v>25.1815</v>
      </c>
      <c r="D205" s="16">
        <v>25.183010132769937</v>
      </c>
      <c r="E205" s="16">
        <f t="shared" si="6"/>
        <v>-1.5101327699369449E-3</v>
      </c>
      <c r="F205">
        <f t="shared" si="7"/>
        <v>2.2805009828374297E-6</v>
      </c>
    </row>
    <row r="206" spans="2:6" x14ac:dyDescent="0.35">
      <c r="B206" s="36">
        <v>4.3935185185185084E-2</v>
      </c>
      <c r="C206">
        <v>25.181100000000001</v>
      </c>
      <c r="D206" s="16">
        <v>25.182595636189831</v>
      </c>
      <c r="E206" s="16">
        <f t="shared" si="6"/>
        <v>-1.4956361898299519E-3</v>
      </c>
      <c r="F206">
        <f t="shared" si="7"/>
        <v>2.2369276123290561E-6</v>
      </c>
    </row>
    <row r="207" spans="2:6" x14ac:dyDescent="0.35">
      <c r="B207" s="36">
        <v>4.3946759259259158E-2</v>
      </c>
      <c r="C207">
        <v>25.181100000000001</v>
      </c>
      <c r="D207" s="16">
        <v>25.18233268380618</v>
      </c>
      <c r="E207" s="16">
        <f t="shared" si="6"/>
        <v>-1.2326838061795797E-3</v>
      </c>
      <c r="F207">
        <f t="shared" si="7"/>
        <v>1.5195093660173757E-6</v>
      </c>
    </row>
    <row r="208" spans="2:6" x14ac:dyDescent="0.35">
      <c r="B208" s="36">
        <v>4.3958333333333231E-2</v>
      </c>
      <c r="C208">
        <v>25.180900000000001</v>
      </c>
      <c r="D208" s="16">
        <v>25.182388000007109</v>
      </c>
      <c r="E208" s="16">
        <f t="shared" si="6"/>
        <v>-1.4880000071073596E-3</v>
      </c>
      <c r="F208">
        <f t="shared" si="7"/>
        <v>2.214144021151502E-6</v>
      </c>
    </row>
    <row r="209" spans="2:6" x14ac:dyDescent="0.35">
      <c r="B209" s="36">
        <v>4.3969907407407305E-2</v>
      </c>
      <c r="C209">
        <v>25.180700000000002</v>
      </c>
      <c r="D209" s="16">
        <v>25.182110100111856</v>
      </c>
      <c r="E209" s="16">
        <f t="shared" si="6"/>
        <v>-1.4101001118547174E-3</v>
      </c>
      <c r="F209">
        <f t="shared" si="7"/>
        <v>1.9883823254526866E-6</v>
      </c>
    </row>
    <row r="210" spans="2:6" x14ac:dyDescent="0.35">
      <c r="B210" s="36">
        <v>4.3981481481481378E-2</v>
      </c>
      <c r="C210">
        <v>25.180100000000003</v>
      </c>
      <c r="D210" s="16">
        <v>25.181728446821921</v>
      </c>
      <c r="E210" s="16">
        <f t="shared" si="6"/>
        <v>-1.6284468219183168E-3</v>
      </c>
      <c r="F210">
        <f t="shared" si="7"/>
        <v>2.651839051815866E-6</v>
      </c>
    </row>
    <row r="211" spans="2:6" x14ac:dyDescent="0.35">
      <c r="B211" s="36">
        <v>4.3993055555555452E-2</v>
      </c>
      <c r="C211">
        <v>25.18</v>
      </c>
      <c r="D211" s="16">
        <v>25.181795788271984</v>
      </c>
      <c r="E211" s="16">
        <f t="shared" si="6"/>
        <v>-1.7957882719841223E-3</v>
      </c>
      <c r="F211">
        <f t="shared" si="7"/>
        <v>3.2248555177957198E-6</v>
      </c>
    </row>
    <row r="212" spans="2:6" x14ac:dyDescent="0.35">
      <c r="B212" s="36">
        <v>4.4004629629629526E-2</v>
      </c>
      <c r="C212">
        <v>25.179900000000004</v>
      </c>
      <c r="D212" s="16">
        <v>25.181498311822509</v>
      </c>
      <c r="E212" s="16">
        <f t="shared" si="6"/>
        <v>-1.5983118225051385E-3</v>
      </c>
      <c r="F212">
        <f t="shared" si="7"/>
        <v>2.5546006819596971E-6</v>
      </c>
    </row>
    <row r="213" spans="2:6" x14ac:dyDescent="0.35">
      <c r="B213" s="36">
        <v>4.4016203703703599E-2</v>
      </c>
      <c r="C213">
        <v>25.180100000000003</v>
      </c>
      <c r="D213" s="16">
        <v>25.181326130820764</v>
      </c>
      <c r="E213" s="16">
        <f t="shared" si="6"/>
        <v>-1.2261308207612842E-3</v>
      </c>
      <c r="F213">
        <f t="shared" si="7"/>
        <v>1.5033967896207404E-6</v>
      </c>
    </row>
    <row r="214" spans="2:6" x14ac:dyDescent="0.35">
      <c r="B214" s="36">
        <v>4.4027777777777673E-2</v>
      </c>
      <c r="C214">
        <v>25.180100000000003</v>
      </c>
      <c r="D214" s="16">
        <v>25.181787176634884</v>
      </c>
      <c r="E214" s="16">
        <f t="shared" si="6"/>
        <v>-1.6871766348813821E-3</v>
      </c>
      <c r="F214">
        <f t="shared" si="7"/>
        <v>2.8465649972896645E-6</v>
      </c>
    </row>
    <row r="215" spans="2:6" x14ac:dyDescent="0.35">
      <c r="B215" s="36">
        <v>4.4039351851851746E-2</v>
      </c>
      <c r="C215">
        <v>25.179499999999997</v>
      </c>
      <c r="D215" s="16">
        <v>25.18146717545568</v>
      </c>
      <c r="E215" s="16">
        <f t="shared" si="6"/>
        <v>-1.9671754556824794E-3</v>
      </c>
      <c r="F215">
        <f t="shared" si="7"/>
        <v>3.8697792734395706E-6</v>
      </c>
    </row>
    <row r="216" spans="2:6" x14ac:dyDescent="0.35">
      <c r="B216" s="36">
        <v>4.405092592592582E-2</v>
      </c>
      <c r="C216">
        <v>25.179699999999997</v>
      </c>
      <c r="D216" s="16">
        <v>25.181884594164842</v>
      </c>
      <c r="E216" s="16">
        <f t="shared" si="6"/>
        <v>-2.1845941648450662E-3</v>
      </c>
      <c r="F216">
        <f t="shared" si="7"/>
        <v>4.7724516650751123E-6</v>
      </c>
    </row>
    <row r="217" spans="2:6" x14ac:dyDescent="0.35">
      <c r="B217" s="36">
        <v>4.4062499999999893E-2</v>
      </c>
      <c r="C217">
        <v>25.179900000000004</v>
      </c>
      <c r="D217" s="16">
        <v>25.181938850066786</v>
      </c>
      <c r="E217" s="16">
        <f t="shared" si="6"/>
        <v>-2.0388500667820608E-3</v>
      </c>
      <c r="F217">
        <f t="shared" si="7"/>
        <v>4.1569095948172138E-6</v>
      </c>
    </row>
    <row r="218" spans="2:6" x14ac:dyDescent="0.35">
      <c r="B218" s="36">
        <v>4.4074074074073967E-2</v>
      </c>
      <c r="C218">
        <v>25.180500000000002</v>
      </c>
      <c r="D218" s="16">
        <v>25.181875180843576</v>
      </c>
      <c r="E218" s="16">
        <f t="shared" si="6"/>
        <v>-1.3751808435742419E-3</v>
      </c>
      <c r="F218">
        <f t="shared" si="7"/>
        <v>1.8911223525335634E-6</v>
      </c>
    </row>
    <row r="219" spans="2:6" x14ac:dyDescent="0.35">
      <c r="B219" s="36">
        <v>4.4085648148148041E-2</v>
      </c>
      <c r="C219">
        <v>25.180100000000003</v>
      </c>
      <c r="D219" s="16">
        <v>25.182121659878135</v>
      </c>
      <c r="E219" s="16">
        <f t="shared" si="6"/>
        <v>-2.021659878131743E-3</v>
      </c>
      <c r="F219">
        <f t="shared" si="7"/>
        <v>4.0871086628476535E-6</v>
      </c>
    </row>
    <row r="220" spans="2:6" x14ac:dyDescent="0.35">
      <c r="B220" s="36">
        <v>4.4097222222222114E-2</v>
      </c>
      <c r="C220">
        <v>25.180900000000001</v>
      </c>
      <c r="D220" s="16">
        <v>25.182967746949373</v>
      </c>
      <c r="E220" s="16">
        <f t="shared" si="6"/>
        <v>-2.0677469493719514E-3</v>
      </c>
      <c r="F220">
        <f t="shared" si="7"/>
        <v>4.275577446637011E-6</v>
      </c>
    </row>
    <row r="221" spans="2:6" x14ac:dyDescent="0.35">
      <c r="B221" s="36">
        <v>4.4108796296296188E-2</v>
      </c>
      <c r="C221">
        <v>25.180500000000002</v>
      </c>
      <c r="D221" s="16">
        <v>25.182602282409846</v>
      </c>
      <c r="E221" s="16">
        <f t="shared" si="6"/>
        <v>-2.1022824098437809E-3</v>
      </c>
      <c r="F221">
        <f t="shared" si="7"/>
        <v>4.4195913307385751E-6</v>
      </c>
    </row>
    <row r="222" spans="2:6" x14ac:dyDescent="0.35">
      <c r="B222" s="36">
        <v>4.4120370370370261E-2</v>
      </c>
      <c r="C222">
        <v>25.1813</v>
      </c>
      <c r="D222" s="16">
        <v>25.183004262372606</v>
      </c>
      <c r="E222" s="16">
        <f t="shared" si="6"/>
        <v>-1.7042623726055695E-3</v>
      </c>
      <c r="F222">
        <f t="shared" si="7"/>
        <v>2.9045102346791649E-6</v>
      </c>
    </row>
    <row r="223" spans="2:6" x14ac:dyDescent="0.35">
      <c r="B223" s="36">
        <v>4.4131944444444335E-2</v>
      </c>
      <c r="C223">
        <v>25.181199999999997</v>
      </c>
      <c r="D223" s="16">
        <v>25.183021071880489</v>
      </c>
      <c r="E223" s="16">
        <f t="shared" si="6"/>
        <v>-1.8210718804922976E-3</v>
      </c>
      <c r="F223">
        <f t="shared" si="7"/>
        <v>3.316302793919753E-6</v>
      </c>
    </row>
    <row r="224" spans="2:6" x14ac:dyDescent="0.35">
      <c r="B224" s="36">
        <v>4.4143518518518408E-2</v>
      </c>
      <c r="C224">
        <v>25.181600000000003</v>
      </c>
      <c r="D224" s="16">
        <v>25.183500453222393</v>
      </c>
      <c r="E224" s="16">
        <f t="shared" si="6"/>
        <v>-1.900453222390297E-3</v>
      </c>
      <c r="F224">
        <f t="shared" si="7"/>
        <v>3.6117224504936639E-6</v>
      </c>
    </row>
    <row r="225" spans="2:6" x14ac:dyDescent="0.35">
      <c r="B225" s="36">
        <v>4.4155092592592482E-2</v>
      </c>
      <c r="C225">
        <v>25.181899999999999</v>
      </c>
      <c r="D225" s="16">
        <v>25.183536373853258</v>
      </c>
      <c r="E225" s="16">
        <f t="shared" si="6"/>
        <v>-1.6363738532589878E-3</v>
      </c>
      <c r="F225">
        <f t="shared" si="7"/>
        <v>2.6777193876296673E-6</v>
      </c>
    </row>
    <row r="226" spans="2:6" x14ac:dyDescent="0.35">
      <c r="B226" s="36">
        <v>4.4166666666666556E-2</v>
      </c>
      <c r="C226">
        <v>25.1815</v>
      </c>
      <c r="D226" s="16">
        <v>25.183421681271511</v>
      </c>
      <c r="E226" s="16">
        <f t="shared" si="6"/>
        <v>-1.9216812715114884E-3</v>
      </c>
      <c r="F226">
        <f t="shared" si="7"/>
        <v>3.6928589092780108E-6</v>
      </c>
    </row>
    <row r="227" spans="2:6" x14ac:dyDescent="0.35">
      <c r="B227" s="36">
        <v>4.4178240740740629E-2</v>
      </c>
      <c r="C227">
        <v>25.181600000000003</v>
      </c>
      <c r="D227" s="16">
        <v>25.183491970884859</v>
      </c>
      <c r="E227" s="16">
        <f t="shared" si="6"/>
        <v>-1.8919708848557093E-3</v>
      </c>
      <c r="F227">
        <f t="shared" si="7"/>
        <v>3.5795538291416956E-6</v>
      </c>
    </row>
    <row r="228" spans="2:6" x14ac:dyDescent="0.35">
      <c r="B228" s="36">
        <v>4.4189814814814703E-2</v>
      </c>
      <c r="C228">
        <v>25.181800000000003</v>
      </c>
      <c r="D228" s="16">
        <v>25.183780835867481</v>
      </c>
      <c r="E228" s="16">
        <f t="shared" si="6"/>
        <v>-1.9808358674779925E-3</v>
      </c>
      <c r="F228">
        <f t="shared" si="7"/>
        <v>3.9237107338872908E-6</v>
      </c>
    </row>
    <row r="229" spans="2:6" x14ac:dyDescent="0.35">
      <c r="B229" s="36">
        <v>4.4201388888888776E-2</v>
      </c>
      <c r="C229">
        <v>25.181800000000003</v>
      </c>
      <c r="D229" s="16">
        <v>25.183850039335198</v>
      </c>
      <c r="E229" s="16">
        <f t="shared" si="6"/>
        <v>-2.0500393351952084E-3</v>
      </c>
      <c r="F229">
        <f t="shared" si="7"/>
        <v>4.2026612758476121E-6</v>
      </c>
    </row>
    <row r="230" spans="2:6" x14ac:dyDescent="0.35">
      <c r="B230" s="36">
        <v>4.421296296296285E-2</v>
      </c>
      <c r="C230">
        <v>25.182099999999998</v>
      </c>
      <c r="D230" s="16">
        <v>25.183778999751553</v>
      </c>
      <c r="E230" s="16">
        <f t="shared" si="6"/>
        <v>-1.6789997515544997E-3</v>
      </c>
      <c r="F230">
        <f t="shared" si="7"/>
        <v>2.8190401657200715E-6</v>
      </c>
    </row>
    <row r="231" spans="2:6" x14ac:dyDescent="0.35">
      <c r="B231" s="36">
        <v>4.4224537037036923E-2</v>
      </c>
      <c r="C231">
        <v>25.182099999999998</v>
      </c>
      <c r="D231" s="16">
        <v>25.184350393896523</v>
      </c>
      <c r="E231" s="16">
        <f t="shared" si="6"/>
        <v>-2.2503938965243719E-3</v>
      </c>
      <c r="F231">
        <f t="shared" si="7"/>
        <v>5.0642726895141459E-6</v>
      </c>
    </row>
    <row r="232" spans="2:6" x14ac:dyDescent="0.35">
      <c r="B232" s="36">
        <v>4.4236111111110997E-2</v>
      </c>
      <c r="C232">
        <v>25.182400000000001</v>
      </c>
      <c r="D232" s="16">
        <v>25.184272397749623</v>
      </c>
      <c r="E232" s="16">
        <f t="shared" si="6"/>
        <v>-1.8723977496222233E-3</v>
      </c>
      <c r="F232">
        <f t="shared" si="7"/>
        <v>3.505873332790366E-6</v>
      </c>
    </row>
    <row r="233" spans="2:6" x14ac:dyDescent="0.35">
      <c r="B233" s="36">
        <v>4.4247685185185071E-2</v>
      </c>
      <c r="C233">
        <v>25.182600000000001</v>
      </c>
      <c r="D233" s="16">
        <v>25.184115784802088</v>
      </c>
      <c r="E233" s="16">
        <f t="shared" si="6"/>
        <v>-1.5157848020876941E-3</v>
      </c>
      <c r="F233">
        <f t="shared" si="7"/>
        <v>2.2976035662400299E-6</v>
      </c>
    </row>
    <row r="234" spans="2:6" x14ac:dyDescent="0.35">
      <c r="B234" s="36">
        <v>4.4259259259259144E-2</v>
      </c>
      <c r="C234">
        <v>25.182299999999998</v>
      </c>
      <c r="D234" s="16">
        <v>25.184577917149795</v>
      </c>
      <c r="E234" s="16">
        <f t="shared" si="6"/>
        <v>-2.2779171497973039E-3</v>
      </c>
      <c r="F234">
        <f t="shared" si="7"/>
        <v>5.1889065413406727E-6</v>
      </c>
    </row>
    <row r="235" spans="2:6" x14ac:dyDescent="0.35">
      <c r="B235" s="36">
        <v>4.4270833333333218E-2</v>
      </c>
      <c r="C235">
        <v>25.1828</v>
      </c>
      <c r="D235" s="16">
        <v>25.185445572742765</v>
      </c>
      <c r="E235" s="16">
        <f t="shared" si="6"/>
        <v>-2.645572742764557E-3</v>
      </c>
      <c r="F235">
        <f t="shared" si="7"/>
        <v>6.9990551372587811E-6</v>
      </c>
    </row>
    <row r="236" spans="2:6" x14ac:dyDescent="0.35">
      <c r="B236" s="36">
        <v>4.4282407407407291E-2</v>
      </c>
      <c r="C236">
        <v>25.182600000000001</v>
      </c>
      <c r="D236" s="16">
        <v>25.184394486546751</v>
      </c>
      <c r="E236" s="16">
        <f t="shared" si="6"/>
        <v>-1.7944865467498516E-3</v>
      </c>
      <c r="F236">
        <f t="shared" si="7"/>
        <v>3.2201819664662075E-6</v>
      </c>
    </row>
    <row r="237" spans="2:6" x14ac:dyDescent="0.35">
      <c r="B237" s="36">
        <v>4.4293981481481365E-2</v>
      </c>
      <c r="C237">
        <v>25.182600000000001</v>
      </c>
      <c r="D237" s="16">
        <v>25.184761347762844</v>
      </c>
      <c r="E237" s="16">
        <f t="shared" si="6"/>
        <v>-2.1613477628434907E-3</v>
      </c>
      <c r="F237">
        <f t="shared" si="7"/>
        <v>4.6714241519485625E-6</v>
      </c>
    </row>
    <row r="238" spans="2:6" x14ac:dyDescent="0.35">
      <c r="B238" s="36">
        <v>4.4305555555555438E-2</v>
      </c>
      <c r="C238">
        <v>25.182899999999997</v>
      </c>
      <c r="D238" s="16">
        <v>25.184390012629649</v>
      </c>
      <c r="E238" s="16">
        <f t="shared" si="6"/>
        <v>-1.4900126296524263E-3</v>
      </c>
      <c r="F238">
        <f t="shared" si="7"/>
        <v>2.2201376365237386E-6</v>
      </c>
    </row>
    <row r="239" spans="2:6" x14ac:dyDescent="0.35">
      <c r="B239" s="36">
        <v>4.4317129629629512E-2</v>
      </c>
      <c r="C239">
        <v>25.183</v>
      </c>
      <c r="D239" s="16">
        <v>25.185313320613602</v>
      </c>
      <c r="E239" s="16">
        <f t="shared" si="6"/>
        <v>-2.3133206136023432E-3</v>
      </c>
      <c r="F239">
        <f t="shared" si="7"/>
        <v>5.351452261317522E-6</v>
      </c>
    </row>
    <row r="240" spans="2:6" x14ac:dyDescent="0.35">
      <c r="B240" s="36">
        <v>4.4328703703703586E-2</v>
      </c>
      <c r="C240">
        <v>25.183799999999998</v>
      </c>
      <c r="D240" s="16">
        <v>25.186042103871273</v>
      </c>
      <c r="E240" s="16">
        <f t="shared" si="6"/>
        <v>-2.2421038712749919E-3</v>
      </c>
      <c r="F240">
        <f t="shared" si="7"/>
        <v>5.0270297695863054E-6</v>
      </c>
    </row>
    <row r="241" spans="2:6" x14ac:dyDescent="0.35">
      <c r="B241" s="36">
        <v>4.4340277777777659E-2</v>
      </c>
      <c r="C241">
        <v>25.1843</v>
      </c>
      <c r="D241" s="16">
        <v>25.186677788370503</v>
      </c>
      <c r="E241" s="16">
        <f t="shared" si="6"/>
        <v>-2.3777883705022873E-3</v>
      </c>
      <c r="F241">
        <f t="shared" si="7"/>
        <v>5.6538775348959231E-6</v>
      </c>
    </row>
    <row r="242" spans="2:6" x14ac:dyDescent="0.35">
      <c r="B242" s="36">
        <v>4.4351851851851733E-2</v>
      </c>
      <c r="C242">
        <v>25.185699999999997</v>
      </c>
      <c r="D242" s="16">
        <v>25.187817370995049</v>
      </c>
      <c r="E242" s="16">
        <f t="shared" si="6"/>
        <v>-2.117370995051715E-3</v>
      </c>
      <c r="F242">
        <f t="shared" si="7"/>
        <v>4.4832599306862899E-6</v>
      </c>
    </row>
    <row r="243" spans="2:6" x14ac:dyDescent="0.35">
      <c r="B243" s="36">
        <v>4.4363425925925806E-2</v>
      </c>
      <c r="C243">
        <v>25.186399999999999</v>
      </c>
      <c r="D243" s="16">
        <v>25.18973598564429</v>
      </c>
      <c r="E243" s="16">
        <f t="shared" si="6"/>
        <v>-3.3359856442913838E-3</v>
      </c>
      <c r="F243">
        <f t="shared" si="7"/>
        <v>1.1128800218918199E-5</v>
      </c>
    </row>
    <row r="244" spans="2:6" x14ac:dyDescent="0.35">
      <c r="B244" s="36">
        <v>4.437499999999988E-2</v>
      </c>
      <c r="C244">
        <v>25.187800000000003</v>
      </c>
      <c r="D244" s="16">
        <v>25.189956242365326</v>
      </c>
      <c r="E244" s="16">
        <f t="shared" si="6"/>
        <v>-2.1562423653236351E-3</v>
      </c>
      <c r="F244">
        <f t="shared" si="7"/>
        <v>4.6493811380164645E-6</v>
      </c>
    </row>
    <row r="245" spans="2:6" x14ac:dyDescent="0.35">
      <c r="B245" s="36">
        <v>4.4386574074073953E-2</v>
      </c>
      <c r="C245">
        <v>25.188299999999998</v>
      </c>
      <c r="D245" s="16">
        <v>25.190824235529021</v>
      </c>
      <c r="E245" s="16">
        <f t="shared" si="6"/>
        <v>-2.5242355290231444E-3</v>
      </c>
      <c r="F245">
        <f t="shared" si="7"/>
        <v>6.3717650059827536E-6</v>
      </c>
    </row>
    <row r="246" spans="2:6" x14ac:dyDescent="0.35">
      <c r="B246" s="36">
        <v>4.4398148148148027E-2</v>
      </c>
      <c r="C246">
        <v>25.1892</v>
      </c>
      <c r="D246" s="16">
        <v>25.191462688037518</v>
      </c>
      <c r="E246" s="16">
        <f t="shared" si="6"/>
        <v>-2.262688037518501E-3</v>
      </c>
      <c r="F246">
        <f t="shared" si="7"/>
        <v>5.1197571551293252E-6</v>
      </c>
    </row>
    <row r="247" spans="2:6" x14ac:dyDescent="0.35">
      <c r="B247" s="36">
        <v>4.4409722222222101E-2</v>
      </c>
      <c r="C247">
        <v>25.189700000000002</v>
      </c>
      <c r="D247" s="16">
        <v>25.192579307835217</v>
      </c>
      <c r="E247" s="16">
        <f t="shared" si="6"/>
        <v>-2.8793078352151724E-3</v>
      </c>
      <c r="F247">
        <f t="shared" si="7"/>
        <v>8.290413609931483E-6</v>
      </c>
    </row>
    <row r="248" spans="2:6" x14ac:dyDescent="0.35">
      <c r="B248" s="36">
        <v>4.4421296296296174E-2</v>
      </c>
      <c r="C248">
        <v>25.1905</v>
      </c>
      <c r="D248" s="16">
        <v>25.193249983306202</v>
      </c>
      <c r="E248" s="16">
        <f t="shared" si="6"/>
        <v>-2.7499833062023527E-3</v>
      </c>
      <c r="F248">
        <f t="shared" si="7"/>
        <v>7.5624081843916221E-6</v>
      </c>
    </row>
    <row r="249" spans="2:6" x14ac:dyDescent="0.35">
      <c r="B249" s="36">
        <v>4.4432870370370248E-2</v>
      </c>
      <c r="C249">
        <v>25.191200000000002</v>
      </c>
      <c r="D249" s="16">
        <v>25.19374092590391</v>
      </c>
      <c r="E249" s="16">
        <f t="shared" si="6"/>
        <v>-2.5409259039079757E-3</v>
      </c>
      <c r="F249">
        <f t="shared" si="7"/>
        <v>6.4563044491505634E-6</v>
      </c>
    </row>
    <row r="250" spans="2:6" x14ac:dyDescent="0.35">
      <c r="B250" s="36">
        <v>4.4444444444444321E-2</v>
      </c>
      <c r="C250">
        <v>25.191400000000002</v>
      </c>
      <c r="D250" s="16">
        <v>25.193977371787412</v>
      </c>
      <c r="E250" s="16">
        <f t="shared" si="6"/>
        <v>-2.5773717874102431E-3</v>
      </c>
      <c r="F250">
        <f t="shared" si="7"/>
        <v>6.6428453305382709E-6</v>
      </c>
    </row>
    <row r="251" spans="2:6" x14ac:dyDescent="0.35">
      <c r="B251" s="36">
        <v>4.4456018518518395E-2</v>
      </c>
      <c r="C251">
        <v>25.192100000000003</v>
      </c>
      <c r="D251" s="16">
        <v>25.194219222608751</v>
      </c>
      <c r="E251" s="16">
        <f t="shared" si="6"/>
        <v>-2.1192226087478616E-3</v>
      </c>
      <c r="F251">
        <f t="shared" si="7"/>
        <v>4.4911044654280918E-6</v>
      </c>
    </row>
    <row r="252" spans="2:6" x14ac:dyDescent="0.35">
      <c r="B252" s="36">
        <v>4.4467592592592468E-2</v>
      </c>
      <c r="C252">
        <v>25.191899999999997</v>
      </c>
      <c r="D252" s="16">
        <v>25.193371115575644</v>
      </c>
      <c r="E252" s="16">
        <f t="shared" si="6"/>
        <v>-1.4711155756472749E-3</v>
      </c>
      <c r="F252">
        <f t="shared" si="7"/>
        <v>2.1641810369120129E-6</v>
      </c>
    </row>
    <row r="253" spans="2:6" x14ac:dyDescent="0.35">
      <c r="B253" s="36">
        <v>4.4479166666666542E-2</v>
      </c>
      <c r="C253">
        <v>25.191400000000002</v>
      </c>
      <c r="D253" s="16">
        <v>25.193606190807543</v>
      </c>
      <c r="E253" s="16">
        <f t="shared" si="6"/>
        <v>-2.2061908075414749E-3</v>
      </c>
      <c r="F253">
        <f t="shared" si="7"/>
        <v>4.867277879280505E-6</v>
      </c>
    </row>
    <row r="254" spans="2:6" x14ac:dyDescent="0.35">
      <c r="B254" s="36">
        <v>4.4490740740740616E-2</v>
      </c>
      <c r="C254">
        <v>25.191699999999997</v>
      </c>
      <c r="D254" s="16">
        <v>25.193201416611942</v>
      </c>
      <c r="E254" s="16">
        <f t="shared" si="6"/>
        <v>-1.5014166119442507E-3</v>
      </c>
      <c r="F254">
        <f t="shared" si="7"/>
        <v>2.2542518426221527E-6</v>
      </c>
    </row>
    <row r="255" spans="2:6" x14ac:dyDescent="0.35">
      <c r="B255" s="36">
        <v>4.4502314814814689E-2</v>
      </c>
      <c r="C255">
        <v>25.191000000000003</v>
      </c>
      <c r="D255" s="16">
        <v>25.192913947310956</v>
      </c>
      <c r="E255" s="16">
        <f t="shared" si="6"/>
        <v>-1.9139473109532901E-3</v>
      </c>
      <c r="F255">
        <f t="shared" si="7"/>
        <v>3.6631943091053302E-6</v>
      </c>
    </row>
    <row r="256" spans="2:6" x14ac:dyDescent="0.35">
      <c r="B256" s="36">
        <v>4.4513888888888763E-2</v>
      </c>
      <c r="C256">
        <v>25.190800000000003</v>
      </c>
      <c r="D256" s="16">
        <v>25.19253937867586</v>
      </c>
      <c r="E256" s="16">
        <f t="shared" si="6"/>
        <v>-1.7393786758574947E-3</v>
      </c>
      <c r="F256">
        <f t="shared" si="7"/>
        <v>3.0254381780277717E-6</v>
      </c>
    </row>
    <row r="257" spans="2:6" x14ac:dyDescent="0.35">
      <c r="B257" s="36">
        <v>4.4525462962962836E-2</v>
      </c>
      <c r="C257">
        <v>25.190600000000003</v>
      </c>
      <c r="D257" s="16">
        <v>25.191988309775525</v>
      </c>
      <c r="E257" s="16">
        <f t="shared" si="6"/>
        <v>-1.3883097755211793E-3</v>
      </c>
      <c r="F257">
        <f t="shared" si="7"/>
        <v>1.9274040328076673E-6</v>
      </c>
    </row>
    <row r="258" spans="2:6" x14ac:dyDescent="0.35">
      <c r="B258" s="36">
        <v>4.453703703703691E-2</v>
      </c>
      <c r="C258">
        <v>25.190100000000001</v>
      </c>
      <c r="D258" s="16">
        <v>25.191732752864255</v>
      </c>
      <c r="E258" s="16">
        <f t="shared" si="6"/>
        <v>-1.6327528642534617E-3</v>
      </c>
      <c r="F258">
        <f t="shared" si="7"/>
        <v>2.6658819157278828E-6</v>
      </c>
    </row>
    <row r="259" spans="2:6" x14ac:dyDescent="0.35">
      <c r="B259" s="36">
        <v>4.4548611111110983E-2</v>
      </c>
      <c r="C259">
        <v>25.189700000000002</v>
      </c>
      <c r="D259" s="16">
        <v>25.19183001551562</v>
      </c>
      <c r="E259" s="16">
        <f t="shared" si="6"/>
        <v>-2.1300155156183109E-3</v>
      </c>
      <c r="F259">
        <f t="shared" si="7"/>
        <v>4.5369660967747393E-6</v>
      </c>
    </row>
    <row r="260" spans="2:6" x14ac:dyDescent="0.35">
      <c r="B260" s="36">
        <v>4.4560185185185057E-2</v>
      </c>
      <c r="C260">
        <v>25.189500000000002</v>
      </c>
      <c r="D260" s="16">
        <v>25.191104463616171</v>
      </c>
      <c r="E260" s="16">
        <f t="shared" si="6"/>
        <v>-1.6044636161680614E-3</v>
      </c>
      <c r="F260">
        <f t="shared" si="7"/>
        <v>2.5743034956070924E-6</v>
      </c>
    </row>
    <row r="261" spans="2:6" x14ac:dyDescent="0.35">
      <c r="B261" s="36">
        <v>4.4571759259259131E-2</v>
      </c>
      <c r="C261">
        <v>25.1892</v>
      </c>
      <c r="D261" s="16">
        <v>25.190571445815408</v>
      </c>
      <c r="E261" s="16">
        <f t="shared" si="6"/>
        <v>-1.3714458154083786E-3</v>
      </c>
      <c r="F261">
        <f t="shared" si="7"/>
        <v>1.8808636246011525E-6</v>
      </c>
    </row>
    <row r="262" spans="2:6" x14ac:dyDescent="0.35">
      <c r="B262" s="36">
        <v>4.4583333333333204E-2</v>
      </c>
      <c r="C262">
        <v>25.188400000000001</v>
      </c>
      <c r="D262" s="16">
        <v>25.190626451821004</v>
      </c>
      <c r="E262" s="16">
        <f t="shared" si="6"/>
        <v>-2.2264518210022288E-3</v>
      </c>
      <c r="F262">
        <f t="shared" si="7"/>
        <v>4.9570877112441407E-6</v>
      </c>
    </row>
    <row r="263" spans="2:6" x14ac:dyDescent="0.35">
      <c r="B263" s="36">
        <v>4.4594907407407278E-2</v>
      </c>
      <c r="C263">
        <v>25.188200000000002</v>
      </c>
      <c r="D263" s="16">
        <v>25.189872246375671</v>
      </c>
      <c r="E263" s="16">
        <f t="shared" si="6"/>
        <v>-1.6722463756693173E-3</v>
      </c>
      <c r="F263">
        <f t="shared" si="7"/>
        <v>2.7964079409391677E-6</v>
      </c>
    </row>
    <row r="264" spans="2:6" x14ac:dyDescent="0.35">
      <c r="B264" s="36">
        <v>4.4606481481481351E-2</v>
      </c>
      <c r="C264">
        <v>25.187600000000003</v>
      </c>
      <c r="D264" s="16">
        <v>25.189335685835374</v>
      </c>
      <c r="E264" s="16">
        <f t="shared" si="6"/>
        <v>-1.7356858353707594E-3</v>
      </c>
      <c r="F264">
        <f t="shared" si="7"/>
        <v>3.0126053191066907E-6</v>
      </c>
    </row>
    <row r="265" spans="2:6" x14ac:dyDescent="0.35">
      <c r="B265" s="36">
        <v>4.4618055555555425E-2</v>
      </c>
      <c r="C265">
        <v>25.187399999999997</v>
      </c>
      <c r="D265" s="16">
        <v>25.18922792375912</v>
      </c>
      <c r="E265" s="16">
        <f t="shared" si="6"/>
        <v>-1.8279237591229958E-3</v>
      </c>
      <c r="F265">
        <f t="shared" si="7"/>
        <v>3.3413052691663438E-6</v>
      </c>
    </row>
    <row r="266" spans="2:6" x14ac:dyDescent="0.35">
      <c r="B266" s="36">
        <v>4.4629629629629498E-2</v>
      </c>
      <c r="C266">
        <v>25.187199999999997</v>
      </c>
      <c r="D266" s="16">
        <v>25.188359025876366</v>
      </c>
      <c r="E266" s="16">
        <f t="shared" ref="E266:E309" si="8">C266-D266</f>
        <v>-1.1590258763689576E-3</v>
      </c>
      <c r="F266">
        <f t="shared" si="7"/>
        <v>1.3433409820928303E-6</v>
      </c>
    </row>
    <row r="267" spans="2:6" x14ac:dyDescent="0.35">
      <c r="B267" s="36">
        <v>4.4641203703703572E-2</v>
      </c>
      <c r="C267">
        <v>25.186599999999999</v>
      </c>
      <c r="D267" s="16">
        <v>25.187740771252265</v>
      </c>
      <c r="E267" s="16">
        <f t="shared" si="8"/>
        <v>-1.1407712522668589E-3</v>
      </c>
      <c r="F267">
        <f t="shared" ref="F267:F309" si="9">(C267-D267)^2</f>
        <v>1.3013590499984974E-6</v>
      </c>
    </row>
    <row r="268" spans="2:6" x14ac:dyDescent="0.35">
      <c r="B268" s="36">
        <v>4.4652777777777646E-2</v>
      </c>
      <c r="C268">
        <v>25.186100000000003</v>
      </c>
      <c r="D268" s="16">
        <v>25.187626544022635</v>
      </c>
      <c r="E268" s="16">
        <f t="shared" si="8"/>
        <v>-1.5265440226315263E-3</v>
      </c>
      <c r="F268">
        <f t="shared" si="9"/>
        <v>2.3303366530320418E-6</v>
      </c>
    </row>
    <row r="269" spans="2:6" x14ac:dyDescent="0.35">
      <c r="B269" s="36">
        <v>4.4664351851851719E-2</v>
      </c>
      <c r="C269">
        <v>25.185699999999997</v>
      </c>
      <c r="D269" s="16">
        <v>25.186952637065303</v>
      </c>
      <c r="E269" s="16">
        <f t="shared" si="8"/>
        <v>-1.2526370653063168E-3</v>
      </c>
      <c r="F269">
        <f t="shared" si="9"/>
        <v>1.5690996173792219E-6</v>
      </c>
    </row>
    <row r="270" spans="2:6" x14ac:dyDescent="0.35">
      <c r="B270" s="36">
        <v>4.4675925925925793E-2</v>
      </c>
      <c r="C270">
        <v>25.185200000000002</v>
      </c>
      <c r="D270" s="16">
        <v>25.186654048147432</v>
      </c>
      <c r="E270" s="16">
        <f t="shared" si="8"/>
        <v>-1.4540481474298872E-3</v>
      </c>
      <c r="F270">
        <f t="shared" si="9"/>
        <v>2.1142560150442871E-6</v>
      </c>
    </row>
    <row r="271" spans="2:6" x14ac:dyDescent="0.35">
      <c r="B271" s="36">
        <v>4.4687499999999866E-2</v>
      </c>
      <c r="C271">
        <v>25.184899999999999</v>
      </c>
      <c r="D271" s="16">
        <v>25.185423384176374</v>
      </c>
      <c r="E271" s="16">
        <f t="shared" si="8"/>
        <v>-5.2338417637542989E-4</v>
      </c>
      <c r="F271">
        <f t="shared" si="9"/>
        <v>2.7393099608018711E-7</v>
      </c>
    </row>
    <row r="272" spans="2:6" x14ac:dyDescent="0.35">
      <c r="B272" s="36">
        <v>4.469907407407394E-2</v>
      </c>
      <c r="C272">
        <v>25.183999999999997</v>
      </c>
      <c r="D272" s="16">
        <v>25.185245668763855</v>
      </c>
      <c r="E272" s="16">
        <f t="shared" si="8"/>
        <v>-1.2456687638575659E-3</v>
      </c>
      <c r="F272">
        <f t="shared" si="9"/>
        <v>1.5516906692504361E-6</v>
      </c>
    </row>
    <row r="273" spans="2:6" x14ac:dyDescent="0.35">
      <c r="B273" s="36">
        <v>4.4710648148148013E-2</v>
      </c>
      <c r="C273">
        <v>25.183</v>
      </c>
      <c r="D273" s="16">
        <v>25.184950467761041</v>
      </c>
      <c r="E273" s="16">
        <f t="shared" si="8"/>
        <v>-1.9504677610413523E-3</v>
      </c>
      <c r="F273">
        <f t="shared" si="9"/>
        <v>3.8043244868616661E-6</v>
      </c>
    </row>
    <row r="274" spans="2:6" x14ac:dyDescent="0.35">
      <c r="B274" s="36">
        <v>4.4722222222222087E-2</v>
      </c>
      <c r="C274">
        <v>25.182899999999997</v>
      </c>
      <c r="D274" s="16">
        <v>25.184391564277178</v>
      </c>
      <c r="E274" s="16">
        <f t="shared" si="8"/>
        <v>-1.4915642771811122E-3</v>
      </c>
      <c r="F274">
        <f t="shared" si="9"/>
        <v>2.2247639929628136E-6</v>
      </c>
    </row>
    <row r="275" spans="2:6" x14ac:dyDescent="0.35">
      <c r="B275" s="36">
        <v>4.473379629629616E-2</v>
      </c>
      <c r="C275">
        <v>25.182499999999997</v>
      </c>
      <c r="D275" s="16">
        <v>25.184985612583375</v>
      </c>
      <c r="E275" s="16">
        <f t="shared" si="8"/>
        <v>-2.4856125833778719E-3</v>
      </c>
      <c r="F275">
        <f t="shared" si="9"/>
        <v>6.178269914646418E-6</v>
      </c>
    </row>
    <row r="276" spans="2:6" x14ac:dyDescent="0.35">
      <c r="B276" s="36">
        <v>4.4745370370370234E-2</v>
      </c>
      <c r="C276">
        <v>25.1828</v>
      </c>
      <c r="D276" s="16">
        <v>25.184002799012774</v>
      </c>
      <c r="E276" s="16">
        <f t="shared" si="8"/>
        <v>-1.2027990127734256E-3</v>
      </c>
      <c r="F276">
        <f t="shared" si="9"/>
        <v>1.4467254651287272E-6</v>
      </c>
    </row>
    <row r="277" spans="2:6" x14ac:dyDescent="0.35">
      <c r="B277" s="36">
        <v>4.4756944444444308E-2</v>
      </c>
      <c r="C277">
        <v>25.182600000000001</v>
      </c>
      <c r="D277" s="16">
        <v>25.184436562055623</v>
      </c>
      <c r="E277" s="16">
        <f t="shared" si="8"/>
        <v>-1.8365620556224371E-3</v>
      </c>
      <c r="F277">
        <f t="shared" si="9"/>
        <v>3.372960184152112E-6</v>
      </c>
    </row>
    <row r="278" spans="2:6" x14ac:dyDescent="0.35">
      <c r="B278" s="36">
        <v>4.4768518518518381E-2</v>
      </c>
      <c r="C278">
        <v>25.182699999999997</v>
      </c>
      <c r="D278" s="16">
        <v>25.184461388416423</v>
      </c>
      <c r="E278" s="16">
        <f t="shared" si="8"/>
        <v>-1.7613884164262572E-3</v>
      </c>
      <c r="F278">
        <f t="shared" si="9"/>
        <v>3.1024891535205982E-6</v>
      </c>
    </row>
    <row r="279" spans="2:6" x14ac:dyDescent="0.35">
      <c r="B279" s="36">
        <v>4.4780092592592455E-2</v>
      </c>
      <c r="C279">
        <v>25.183199999999999</v>
      </c>
      <c r="D279" s="16">
        <v>25.184496688398497</v>
      </c>
      <c r="E279" s="16">
        <f t="shared" si="8"/>
        <v>-1.296688398497281E-3</v>
      </c>
      <c r="F279">
        <f t="shared" si="9"/>
        <v>1.6814008027974435E-6</v>
      </c>
    </row>
    <row r="280" spans="2:6" x14ac:dyDescent="0.35">
      <c r="B280" s="36">
        <v>4.4791666666666528E-2</v>
      </c>
      <c r="C280">
        <v>25.182899999999997</v>
      </c>
      <c r="D280" s="16">
        <v>25.18413166332715</v>
      </c>
      <c r="E280" s="16">
        <f t="shared" si="8"/>
        <v>-1.2316633271538535E-3</v>
      </c>
      <c r="F280">
        <f t="shared" si="9"/>
        <v>1.5169945514557004E-6</v>
      </c>
    </row>
    <row r="281" spans="2:6" x14ac:dyDescent="0.35">
      <c r="B281" s="36">
        <v>4.4803240740740602E-2</v>
      </c>
      <c r="C281">
        <v>25.1828</v>
      </c>
      <c r="D281" s="16">
        <v>25.184418071589107</v>
      </c>
      <c r="E281" s="16">
        <f t="shared" si="8"/>
        <v>-1.6180715891067621E-3</v>
      </c>
      <c r="F281">
        <f t="shared" si="9"/>
        <v>2.6181556674744824E-6</v>
      </c>
    </row>
    <row r="282" spans="2:6" x14ac:dyDescent="0.35">
      <c r="B282" s="36">
        <v>4.4814814814814675E-2</v>
      </c>
      <c r="C282">
        <v>25.1828</v>
      </c>
      <c r="D282" s="16">
        <v>25.184023772112766</v>
      </c>
      <c r="E282" s="16">
        <f t="shared" si="8"/>
        <v>-1.2237721127661416E-3</v>
      </c>
      <c r="F282">
        <f t="shared" si="9"/>
        <v>1.497618183984106E-6</v>
      </c>
    </row>
    <row r="283" spans="2:6" x14ac:dyDescent="0.35">
      <c r="B283" s="36">
        <v>4.4826388888888749E-2</v>
      </c>
      <c r="C283">
        <v>25.182299999999998</v>
      </c>
      <c r="D283" s="16">
        <v>25.183675091109535</v>
      </c>
      <c r="E283" s="16">
        <f t="shared" si="8"/>
        <v>-1.3750911095371521E-3</v>
      </c>
      <c r="F283">
        <f t="shared" si="9"/>
        <v>1.8908755595281161E-6</v>
      </c>
    </row>
    <row r="284" spans="2:6" x14ac:dyDescent="0.35">
      <c r="B284" s="36">
        <v>4.4837962962962823E-2</v>
      </c>
      <c r="C284">
        <v>25.181899999999999</v>
      </c>
      <c r="D284" s="16">
        <v>25.18322547550423</v>
      </c>
      <c r="E284" s="16">
        <f t="shared" si="8"/>
        <v>-1.3254755042311217E-3</v>
      </c>
      <c r="F284">
        <f t="shared" si="9"/>
        <v>1.7568853123167464E-6</v>
      </c>
    </row>
    <row r="285" spans="2:6" x14ac:dyDescent="0.35">
      <c r="B285" s="36">
        <v>4.4849537037036896E-2</v>
      </c>
      <c r="C285">
        <v>25.1813</v>
      </c>
      <c r="D285" s="16">
        <v>25.182377681557227</v>
      </c>
      <c r="E285" s="16">
        <f t="shared" si="8"/>
        <v>-1.0776815572270948E-3</v>
      </c>
      <c r="F285">
        <f t="shared" si="9"/>
        <v>1.161397538787416E-6</v>
      </c>
    </row>
    <row r="286" spans="2:6" x14ac:dyDescent="0.35">
      <c r="B286" s="36">
        <v>4.486111111111097E-2</v>
      </c>
      <c r="C286">
        <v>25.181199999999997</v>
      </c>
      <c r="D286" s="16">
        <v>25.182230637184375</v>
      </c>
      <c r="E286" s="16">
        <f t="shared" si="8"/>
        <v>-1.0306371843782358E-3</v>
      </c>
      <c r="F286">
        <f t="shared" si="9"/>
        <v>1.0622130058230977E-6</v>
      </c>
    </row>
    <row r="287" spans="2:6" x14ac:dyDescent="0.35">
      <c r="B287" s="36">
        <v>4.4872685185185043E-2</v>
      </c>
      <c r="C287">
        <v>25.180599999999998</v>
      </c>
      <c r="D287" s="16">
        <v>25.182000967644797</v>
      </c>
      <c r="E287" s="16">
        <f t="shared" si="8"/>
        <v>-1.4009676447983566E-3</v>
      </c>
      <c r="F287">
        <f t="shared" si="9"/>
        <v>1.9627103417718541E-6</v>
      </c>
    </row>
    <row r="288" spans="2:6" x14ac:dyDescent="0.35">
      <c r="B288" s="36">
        <v>4.4884259259259117E-2</v>
      </c>
      <c r="C288">
        <v>25.179499999999997</v>
      </c>
      <c r="D288" s="16">
        <v>25.181047894822825</v>
      </c>
      <c r="E288" s="16">
        <f t="shared" si="8"/>
        <v>-1.5478948228278E-3</v>
      </c>
      <c r="F288">
        <f t="shared" si="9"/>
        <v>2.3959783825371063E-6</v>
      </c>
    </row>
    <row r="289" spans="2:6" x14ac:dyDescent="0.35">
      <c r="B289" s="36">
        <v>4.489583333333319E-2</v>
      </c>
      <c r="C289">
        <v>25.179200000000002</v>
      </c>
      <c r="D289" s="16">
        <v>25.180279649120394</v>
      </c>
      <c r="E289" s="16">
        <f t="shared" si="8"/>
        <v>-1.0796491203919345E-3</v>
      </c>
      <c r="F289">
        <f t="shared" si="9"/>
        <v>1.1656422231630778E-6</v>
      </c>
    </row>
    <row r="290" spans="2:6" x14ac:dyDescent="0.35">
      <c r="B290" s="36">
        <v>4.4907407407407264E-2</v>
      </c>
      <c r="C290">
        <v>25.1783</v>
      </c>
      <c r="D290" s="16">
        <v>25.179518799768289</v>
      </c>
      <c r="E290" s="16">
        <f t="shared" si="8"/>
        <v>-1.2187997682886476E-3</v>
      </c>
      <c r="F290">
        <f t="shared" si="9"/>
        <v>1.485472875180461E-6</v>
      </c>
    </row>
    <row r="291" spans="2:6" x14ac:dyDescent="0.35">
      <c r="B291" s="36">
        <v>4.4918981481481338E-2</v>
      </c>
      <c r="C291">
        <v>25.177599999999998</v>
      </c>
      <c r="D291" s="16">
        <v>25.178772148138535</v>
      </c>
      <c r="E291" s="16">
        <f t="shared" si="8"/>
        <v>-1.1721481385364996E-3</v>
      </c>
      <c r="F291">
        <f t="shared" si="9"/>
        <v>1.373931258674581E-6</v>
      </c>
    </row>
    <row r="292" spans="2:6" x14ac:dyDescent="0.35">
      <c r="B292" s="36">
        <v>4.4930555555555411E-2</v>
      </c>
      <c r="C292">
        <v>25.177700000000002</v>
      </c>
      <c r="D292" s="16">
        <v>25.178603510198059</v>
      </c>
      <c r="E292" s="16">
        <f t="shared" si="8"/>
        <v>-9.0351019805723354E-4</v>
      </c>
      <c r="F292">
        <f t="shared" si="9"/>
        <v>8.1633067799342134E-7</v>
      </c>
    </row>
    <row r="293" spans="2:6" x14ac:dyDescent="0.35">
      <c r="B293" s="36">
        <v>4.4942129629629485E-2</v>
      </c>
      <c r="C293">
        <v>25.177100000000003</v>
      </c>
      <c r="D293" s="16">
        <v>25.17857392550269</v>
      </c>
      <c r="E293" s="16">
        <f t="shared" si="8"/>
        <v>-1.4739255026867681E-3</v>
      </c>
      <c r="F293">
        <f t="shared" si="9"/>
        <v>2.1724563874704423E-6</v>
      </c>
    </row>
    <row r="294" spans="2:6" x14ac:dyDescent="0.35">
      <c r="B294" s="36">
        <v>4.4953703703703558E-2</v>
      </c>
      <c r="C294">
        <v>25.176600000000001</v>
      </c>
      <c r="D294" s="16">
        <v>25.178122138273011</v>
      </c>
      <c r="E294" s="16">
        <f t="shared" si="8"/>
        <v>-1.5221382730103983E-3</v>
      </c>
      <c r="F294">
        <f t="shared" si="9"/>
        <v>2.3169049221630776E-6</v>
      </c>
    </row>
    <row r="295" spans="2:6" x14ac:dyDescent="0.35">
      <c r="B295" s="36">
        <v>4.4965277777777632E-2</v>
      </c>
      <c r="C295">
        <v>25.176200000000001</v>
      </c>
      <c r="D295" s="16">
        <v>25.178360445038322</v>
      </c>
      <c r="E295" s="16">
        <f t="shared" si="8"/>
        <v>-2.1604450383208018E-3</v>
      </c>
      <c r="F295">
        <f t="shared" si="9"/>
        <v>4.6675227636049707E-6</v>
      </c>
    </row>
    <row r="296" spans="2:6" x14ac:dyDescent="0.35">
      <c r="B296" s="36">
        <v>4.4976851851851705E-2</v>
      </c>
      <c r="C296">
        <v>25.176200000000001</v>
      </c>
      <c r="D296" s="16">
        <v>25.178002506472922</v>
      </c>
      <c r="E296" s="16">
        <f t="shared" si="8"/>
        <v>-1.802506472920129E-3</v>
      </c>
      <c r="F296">
        <f t="shared" si="9"/>
        <v>3.2490295849189637E-6</v>
      </c>
    </row>
    <row r="297" spans="2:6" x14ac:dyDescent="0.35">
      <c r="B297" s="36">
        <v>4.4988425925925779E-2</v>
      </c>
      <c r="C297">
        <v>25.176299999999998</v>
      </c>
      <c r="D297" s="16">
        <v>25.178499627575775</v>
      </c>
      <c r="E297" s="16">
        <f t="shared" si="8"/>
        <v>-2.1996275757771855E-3</v>
      </c>
      <c r="F297">
        <f t="shared" si="9"/>
        <v>4.8383614721194182E-6</v>
      </c>
    </row>
    <row r="298" spans="2:6" x14ac:dyDescent="0.35">
      <c r="B298" s="36">
        <v>4.4999999999999853E-2</v>
      </c>
      <c r="C298">
        <v>25.176600000000001</v>
      </c>
      <c r="D298" s="16">
        <v>25.177843437045283</v>
      </c>
      <c r="E298" s="16">
        <f t="shared" si="8"/>
        <v>-1.2434370452822918E-3</v>
      </c>
      <c r="F298">
        <f t="shared" si="9"/>
        <v>1.5461356855803563E-6</v>
      </c>
    </row>
    <row r="299" spans="2:6" x14ac:dyDescent="0.35">
      <c r="B299" s="36">
        <v>4.5011574074073926E-2</v>
      </c>
      <c r="C299">
        <v>25.175899999999999</v>
      </c>
      <c r="D299" s="16">
        <v>25.17790878714095</v>
      </c>
      <c r="E299" s="16">
        <f t="shared" si="8"/>
        <v>-2.0087871409515401E-3</v>
      </c>
      <c r="F299">
        <f t="shared" si="9"/>
        <v>4.0352257776522625E-6</v>
      </c>
    </row>
    <row r="300" spans="2:6" x14ac:dyDescent="0.35">
      <c r="B300" s="36">
        <v>4.5023148148148E-2</v>
      </c>
      <c r="C300">
        <v>25.176200000000001</v>
      </c>
      <c r="D300" s="16">
        <v>25.17825007137651</v>
      </c>
      <c r="E300" s="16">
        <f t="shared" si="8"/>
        <v>-2.0500713765088108E-3</v>
      </c>
      <c r="F300">
        <f t="shared" si="9"/>
        <v>4.20279264878073E-6</v>
      </c>
    </row>
    <row r="301" spans="2:6" x14ac:dyDescent="0.35">
      <c r="B301" s="36">
        <v>4.5034722222222073E-2</v>
      </c>
      <c r="C301">
        <v>25.176200000000001</v>
      </c>
      <c r="D301" s="16">
        <v>25.17872298685495</v>
      </c>
      <c r="E301" s="16">
        <f t="shared" si="8"/>
        <v>-2.5229868549487833E-3</v>
      </c>
      <c r="F301">
        <f t="shared" si="9"/>
        <v>6.3654626702443527E-6</v>
      </c>
    </row>
    <row r="302" spans="2:6" x14ac:dyDescent="0.35">
      <c r="B302" s="36">
        <v>4.5046296296296147E-2</v>
      </c>
      <c r="C302">
        <v>25.176499999999997</v>
      </c>
      <c r="D302" s="16">
        <v>25.178341618415345</v>
      </c>
      <c r="E302" s="16">
        <f t="shared" si="8"/>
        <v>-1.8416184153480231E-3</v>
      </c>
      <c r="F302">
        <f t="shared" si="9"/>
        <v>3.3915583877489637E-6</v>
      </c>
    </row>
    <row r="303" spans="2:6" x14ac:dyDescent="0.35">
      <c r="B303" s="36">
        <v>4.505787037037022E-2</v>
      </c>
      <c r="C303">
        <v>25.176600000000001</v>
      </c>
      <c r="D303" s="16">
        <v>25.178744554719401</v>
      </c>
      <c r="E303" s="16">
        <f t="shared" si="8"/>
        <v>-2.1445547194005599E-3</v>
      </c>
      <c r="F303">
        <f t="shared" si="9"/>
        <v>4.5991149445032144E-6</v>
      </c>
    </row>
    <row r="304" spans="2:6" x14ac:dyDescent="0.35">
      <c r="B304" s="36">
        <v>4.5069444444444294E-2</v>
      </c>
      <c r="C304">
        <v>25.176600000000001</v>
      </c>
      <c r="D304" s="16">
        <v>25.179165671180158</v>
      </c>
      <c r="E304" s="16">
        <f t="shared" si="8"/>
        <v>-2.5656711801573806E-3</v>
      </c>
      <c r="F304">
        <f t="shared" si="9"/>
        <v>6.5826686046901664E-6</v>
      </c>
    </row>
    <row r="305" spans="2:6" x14ac:dyDescent="0.35">
      <c r="B305" s="36">
        <v>4.5081018518518368E-2</v>
      </c>
      <c r="C305">
        <v>25.177100000000003</v>
      </c>
      <c r="D305" s="16">
        <v>25.179274648391186</v>
      </c>
      <c r="E305" s="16">
        <f t="shared" si="8"/>
        <v>-2.1746483911826431E-3</v>
      </c>
      <c r="F305">
        <f t="shared" si="9"/>
        <v>4.7290956252732578E-6</v>
      </c>
    </row>
    <row r="306" spans="2:6" x14ac:dyDescent="0.35">
      <c r="B306" s="36">
        <v>4.5092592592592441E-2</v>
      </c>
      <c r="C306">
        <v>25.177300000000002</v>
      </c>
      <c r="D306" s="16">
        <v>25.178984542477394</v>
      </c>
      <c r="E306" s="16">
        <f t="shared" si="8"/>
        <v>-1.6845424773919149E-3</v>
      </c>
      <c r="F306">
        <f t="shared" si="9"/>
        <v>2.8376833581376902E-6</v>
      </c>
    </row>
    <row r="307" spans="2:6" x14ac:dyDescent="0.35">
      <c r="B307" s="36">
        <v>4.5104166666666515E-2</v>
      </c>
      <c r="C307">
        <v>25.177599999999998</v>
      </c>
      <c r="D307" s="16">
        <v>25.179447139617537</v>
      </c>
      <c r="E307" s="16">
        <f t="shared" si="8"/>
        <v>-1.8471396175385735E-3</v>
      </c>
      <c r="F307">
        <f t="shared" si="9"/>
        <v>3.4119247666805475E-6</v>
      </c>
    </row>
    <row r="308" spans="2:6" x14ac:dyDescent="0.35">
      <c r="B308" s="36">
        <v>4.5115740740740588E-2</v>
      </c>
      <c r="C308">
        <v>25.177500000000002</v>
      </c>
      <c r="D308" s="16">
        <v>25.179142551667837</v>
      </c>
      <c r="E308" s="16">
        <f t="shared" si="8"/>
        <v>-1.6425516678353347E-3</v>
      </c>
      <c r="F308">
        <f t="shared" si="9"/>
        <v>2.6979759815086397E-6</v>
      </c>
    </row>
    <row r="309" spans="2:6" x14ac:dyDescent="0.35">
      <c r="B309" s="36">
        <v>4.5127314814814662E-2</v>
      </c>
      <c r="C309">
        <v>25.177199999999999</v>
      </c>
      <c r="D309" s="16">
        <v>25.179258769888918</v>
      </c>
      <c r="E309" s="16">
        <f t="shared" si="8"/>
        <v>-2.0587698889187322E-3</v>
      </c>
      <c r="F309">
        <f t="shared" si="9"/>
        <v>4.2385334555184495E-6</v>
      </c>
    </row>
  </sheetData>
  <mergeCells count="5">
    <mergeCell ref="A1:I1"/>
    <mergeCell ref="A3:I3"/>
    <mergeCell ref="A5:I5"/>
    <mergeCell ref="B6:I6"/>
    <mergeCell ref="K10:L1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00"/>
  <sheetViews>
    <sheetView workbookViewId="0">
      <selection activeCell="A3" sqref="A3:I3"/>
    </sheetView>
  </sheetViews>
  <sheetFormatPr defaultRowHeight="14.5" x14ac:dyDescent="0.35"/>
  <cols>
    <col min="1" max="1" width="9.90625" bestFit="1" customWidth="1"/>
    <col min="2" max="2" width="18.54296875" bestFit="1" customWidth="1"/>
    <col min="6" max="8" width="8.90625" customWidth="1"/>
    <col min="9" max="9" width="10.36328125" customWidth="1"/>
    <col min="10" max="11" width="8.90625" customWidth="1"/>
  </cols>
  <sheetData>
    <row r="1" spans="1:9" ht="60.65" customHeight="1" x14ac:dyDescent="0.35">
      <c r="A1" s="41" t="s">
        <v>116</v>
      </c>
      <c r="B1" s="41"/>
      <c r="C1" s="41"/>
      <c r="D1" s="41"/>
      <c r="E1" s="41"/>
      <c r="F1" s="41"/>
      <c r="G1" s="41"/>
      <c r="H1" s="41"/>
      <c r="I1" s="41"/>
    </row>
    <row r="2" spans="1:9" x14ac:dyDescent="0.35">
      <c r="A2" s="4"/>
      <c r="B2" s="4"/>
      <c r="C2" s="4"/>
      <c r="D2" s="4"/>
      <c r="E2" s="4"/>
      <c r="F2" s="1"/>
    </row>
    <row r="3" spans="1:9" x14ac:dyDescent="0.35">
      <c r="A3" s="42" t="s">
        <v>125</v>
      </c>
      <c r="B3" s="42"/>
      <c r="C3" s="42"/>
      <c r="D3" s="42"/>
      <c r="E3" s="42"/>
      <c r="F3" s="42"/>
      <c r="G3" s="42"/>
      <c r="H3" s="42"/>
      <c r="I3" s="42"/>
    </row>
    <row r="5" spans="1:9" ht="39.65" customHeight="1" x14ac:dyDescent="0.35">
      <c r="A5" s="42" t="s">
        <v>17</v>
      </c>
      <c r="B5" s="42"/>
      <c r="C5" s="42"/>
      <c r="D5" s="42"/>
      <c r="E5" s="42"/>
      <c r="F5" s="42"/>
      <c r="G5" s="42"/>
      <c r="H5" s="42"/>
      <c r="I5" s="42"/>
    </row>
    <row r="7" spans="1:9" x14ac:dyDescent="0.35">
      <c r="A7" s="3" t="s">
        <v>0</v>
      </c>
    </row>
    <row r="8" spans="1:9" x14ac:dyDescent="0.35">
      <c r="A8" s="7" t="s">
        <v>7</v>
      </c>
      <c r="B8" t="s">
        <v>24</v>
      </c>
    </row>
    <row r="9" spans="1:9" x14ac:dyDescent="0.35">
      <c r="A9" s="6">
        <v>42064</v>
      </c>
      <c r="B9" s="16">
        <v>135.44999999999999</v>
      </c>
    </row>
    <row r="10" spans="1:9" x14ac:dyDescent="0.35">
      <c r="A10" s="6">
        <v>42070</v>
      </c>
      <c r="B10" s="16">
        <v>136.3049</v>
      </c>
    </row>
    <row r="11" spans="1:9" x14ac:dyDescent="0.35">
      <c r="A11" s="6">
        <v>42076</v>
      </c>
      <c r="B11" s="16">
        <v>135.79949999999999</v>
      </c>
    </row>
    <row r="12" spans="1:9" x14ac:dyDescent="0.35">
      <c r="A12" s="6">
        <v>42082</v>
      </c>
      <c r="B12" s="16">
        <v>135.4888</v>
      </c>
    </row>
    <row r="13" spans="1:9" x14ac:dyDescent="0.35">
      <c r="A13" s="6">
        <v>42088</v>
      </c>
      <c r="B13" s="16">
        <v>135.35730000000001</v>
      </c>
    </row>
    <row r="14" spans="1:9" x14ac:dyDescent="0.35">
      <c r="A14" s="6">
        <v>42094</v>
      </c>
      <c r="B14" s="16">
        <v>135.47839999999999</v>
      </c>
    </row>
    <row r="15" spans="1:9" x14ac:dyDescent="0.35">
      <c r="A15" s="6">
        <v>42100</v>
      </c>
      <c r="B15" s="16">
        <v>135.51349999999999</v>
      </c>
    </row>
    <row r="16" spans="1:9" x14ac:dyDescent="0.35">
      <c r="A16" s="6">
        <v>42106</v>
      </c>
      <c r="B16" s="16">
        <v>135.5215</v>
      </c>
    </row>
    <row r="17" spans="1:2" x14ac:dyDescent="0.35">
      <c r="A17" s="6">
        <v>42112</v>
      </c>
      <c r="B17" s="16">
        <v>135.1755</v>
      </c>
    </row>
    <row r="18" spans="1:2" x14ac:dyDescent="0.35">
      <c r="A18" s="6">
        <v>42118</v>
      </c>
      <c r="B18" s="16">
        <v>135.02180000000001</v>
      </c>
    </row>
    <row r="19" spans="1:2" x14ac:dyDescent="0.35">
      <c r="A19" s="6">
        <v>42124</v>
      </c>
      <c r="B19" s="16">
        <v>135.2287</v>
      </c>
    </row>
    <row r="20" spans="1:2" x14ac:dyDescent="0.35">
      <c r="A20" s="6">
        <v>42130</v>
      </c>
      <c r="B20" s="16">
        <v>135.48490000000001</v>
      </c>
    </row>
    <row r="21" spans="1:2" x14ac:dyDescent="0.35">
      <c r="A21" s="6">
        <v>42136</v>
      </c>
      <c r="B21" s="16">
        <v>135.792</v>
      </c>
    </row>
    <row r="22" spans="1:2" x14ac:dyDescent="0.35">
      <c r="A22" s="6">
        <v>42142</v>
      </c>
      <c r="B22" s="16">
        <v>134.9838</v>
      </c>
    </row>
    <row r="23" spans="1:2" x14ac:dyDescent="0.35">
      <c r="A23" s="6">
        <v>42148</v>
      </c>
      <c r="B23" s="16">
        <v>135.5607</v>
      </c>
    </row>
    <row r="24" spans="1:2" x14ac:dyDescent="0.35">
      <c r="A24" s="6">
        <v>42154</v>
      </c>
      <c r="B24" s="16">
        <v>135.65</v>
      </c>
    </row>
    <row r="25" spans="1:2" x14ac:dyDescent="0.35">
      <c r="A25" s="6">
        <v>42160</v>
      </c>
      <c r="B25" s="16">
        <v>135.8347</v>
      </c>
    </row>
    <row r="26" spans="1:2" x14ac:dyDescent="0.35">
      <c r="A26" s="6">
        <v>42166</v>
      </c>
      <c r="B26" s="16">
        <v>135.5308</v>
      </c>
    </row>
    <row r="27" spans="1:2" x14ac:dyDescent="0.35">
      <c r="A27" s="6">
        <v>42172</v>
      </c>
      <c r="B27" s="16">
        <v>135.56649999999999</v>
      </c>
    </row>
    <row r="28" spans="1:2" x14ac:dyDescent="0.35">
      <c r="A28" s="6">
        <v>42178</v>
      </c>
      <c r="B28" s="16">
        <v>135.3603</v>
      </c>
    </row>
    <row r="29" spans="1:2" x14ac:dyDescent="0.35">
      <c r="A29" s="6">
        <v>42184</v>
      </c>
      <c r="B29" s="16">
        <v>136.17320000000001</v>
      </c>
    </row>
    <row r="30" spans="1:2" x14ac:dyDescent="0.35">
      <c r="A30" s="6">
        <v>42190</v>
      </c>
      <c r="B30" s="16">
        <v>135.64070000000001</v>
      </c>
    </row>
    <row r="31" spans="1:2" x14ac:dyDescent="0.35">
      <c r="A31" s="6">
        <v>42196</v>
      </c>
      <c r="B31" s="16">
        <v>135.61179999999999</v>
      </c>
    </row>
    <row r="32" spans="1:2" x14ac:dyDescent="0.35">
      <c r="A32" s="6">
        <v>42202</v>
      </c>
      <c r="B32" s="16">
        <v>135.8227</v>
      </c>
    </row>
    <row r="33" spans="1:2" x14ac:dyDescent="0.35">
      <c r="A33" s="6">
        <v>42208</v>
      </c>
      <c r="B33" s="16">
        <v>135.4522</v>
      </c>
    </row>
    <row r="34" spans="1:2" x14ac:dyDescent="0.35">
      <c r="A34" s="6">
        <v>42214</v>
      </c>
      <c r="B34" s="16">
        <v>135.30279999999999</v>
      </c>
    </row>
    <row r="35" spans="1:2" x14ac:dyDescent="0.35">
      <c r="A35" s="6">
        <v>42220</v>
      </c>
      <c r="B35" s="16">
        <v>135.32769999999999</v>
      </c>
    </row>
    <row r="36" spans="1:2" x14ac:dyDescent="0.35">
      <c r="A36" s="6">
        <v>42226</v>
      </c>
      <c r="B36" s="16">
        <v>135.79730000000001</v>
      </c>
    </row>
    <row r="37" spans="1:2" x14ac:dyDescent="0.35">
      <c r="A37" s="6">
        <v>42232</v>
      </c>
      <c r="B37" s="16">
        <v>135.6123</v>
      </c>
    </row>
    <row r="38" spans="1:2" x14ac:dyDescent="0.35">
      <c r="A38" s="6">
        <v>42238</v>
      </c>
      <c r="B38" s="16">
        <v>135.3364</v>
      </c>
    </row>
    <row r="39" spans="1:2" x14ac:dyDescent="0.35">
      <c r="A39" s="6">
        <v>42244</v>
      </c>
      <c r="B39" s="16">
        <v>135.2869</v>
      </c>
    </row>
    <row r="40" spans="1:2" x14ac:dyDescent="0.35">
      <c r="A40" s="6">
        <v>42250</v>
      </c>
      <c r="B40" s="16">
        <v>135.8288</v>
      </c>
    </row>
    <row r="41" spans="1:2" x14ac:dyDescent="0.35">
      <c r="A41" s="6">
        <v>42256</v>
      </c>
      <c r="B41" s="16">
        <v>135.41569999999999</v>
      </c>
    </row>
    <row r="42" spans="1:2" x14ac:dyDescent="0.35">
      <c r="A42" s="6">
        <v>42262</v>
      </c>
      <c r="B42" s="16">
        <v>135.80359999999999</v>
      </c>
    </row>
    <row r="43" spans="1:2" x14ac:dyDescent="0.35">
      <c r="A43" s="6">
        <v>42268</v>
      </c>
      <c r="B43" s="16">
        <v>135.73509999999999</v>
      </c>
    </row>
    <row r="44" spans="1:2" x14ac:dyDescent="0.35">
      <c r="A44" s="6">
        <v>42274</v>
      </c>
      <c r="B44" s="16">
        <v>135.40090000000001</v>
      </c>
    </row>
    <row r="45" spans="1:2" x14ac:dyDescent="0.35">
      <c r="A45" s="6">
        <v>42280</v>
      </c>
      <c r="B45" s="16">
        <v>135.66329999999999</v>
      </c>
    </row>
    <row r="46" spans="1:2" x14ac:dyDescent="0.35">
      <c r="A46" s="6">
        <v>42286</v>
      </c>
      <c r="B46" s="16">
        <v>135.1611</v>
      </c>
    </row>
    <row r="47" spans="1:2" x14ac:dyDescent="0.35">
      <c r="A47" s="6">
        <v>42292</v>
      </c>
      <c r="B47" s="16">
        <v>135.60990000000001</v>
      </c>
    </row>
    <row r="48" spans="1:2" x14ac:dyDescent="0.35">
      <c r="A48" s="6">
        <v>42298</v>
      </c>
      <c r="B48" s="16">
        <v>135.46950000000001</v>
      </c>
    </row>
    <row r="49" spans="1:2" x14ac:dyDescent="0.35">
      <c r="A49" s="6">
        <v>42304</v>
      </c>
      <c r="B49" s="16">
        <v>135.10650000000001</v>
      </c>
    </row>
    <row r="50" spans="1:2" x14ac:dyDescent="0.35">
      <c r="A50" s="6">
        <v>42310</v>
      </c>
      <c r="B50" s="16">
        <v>135.7834</v>
      </c>
    </row>
    <row r="51" spans="1:2" x14ac:dyDescent="0.35">
      <c r="A51" s="6">
        <v>42316</v>
      </c>
      <c r="B51" s="16">
        <v>135.36930000000001</v>
      </c>
    </row>
    <row r="52" spans="1:2" x14ac:dyDescent="0.35">
      <c r="A52" s="6">
        <v>42322</v>
      </c>
      <c r="B52" s="16">
        <v>135.74809999999999</v>
      </c>
    </row>
    <row r="53" spans="1:2" x14ac:dyDescent="0.35">
      <c r="A53" s="6">
        <v>42328</v>
      </c>
      <c r="B53" s="16">
        <v>135.1147</v>
      </c>
    </row>
    <row r="54" spans="1:2" x14ac:dyDescent="0.35">
      <c r="A54" s="6">
        <v>42334</v>
      </c>
      <c r="B54" s="16">
        <v>135.57210000000001</v>
      </c>
    </row>
    <row r="55" spans="1:2" x14ac:dyDescent="0.35">
      <c r="A55" s="6">
        <v>42340</v>
      </c>
      <c r="B55" s="16">
        <v>135.5737</v>
      </c>
    </row>
    <row r="56" spans="1:2" x14ac:dyDescent="0.35">
      <c r="A56" s="6">
        <v>42346</v>
      </c>
      <c r="B56" s="16">
        <v>135.42320000000001</v>
      </c>
    </row>
    <row r="57" spans="1:2" x14ac:dyDescent="0.35">
      <c r="A57" s="6">
        <v>42352</v>
      </c>
      <c r="B57" s="16">
        <v>135.53229999999999</v>
      </c>
    </row>
    <row r="58" spans="1:2" x14ac:dyDescent="0.35">
      <c r="A58" s="6">
        <v>42358</v>
      </c>
      <c r="B58" s="16">
        <v>135.84800000000001</v>
      </c>
    </row>
    <row r="59" spans="1:2" x14ac:dyDescent="0.35">
      <c r="A59" s="6">
        <v>42364</v>
      </c>
      <c r="B59" s="16">
        <v>135.3074</v>
      </c>
    </row>
    <row r="60" spans="1:2" x14ac:dyDescent="0.35">
      <c r="A60" s="6">
        <v>42370</v>
      </c>
      <c r="B60" s="16">
        <v>135.57990000000001</v>
      </c>
    </row>
    <row r="61" spans="1:2" x14ac:dyDescent="0.35">
      <c r="A61" s="6">
        <v>42376</v>
      </c>
      <c r="B61" s="16">
        <v>135.33799999999999</v>
      </c>
    </row>
    <row r="62" spans="1:2" x14ac:dyDescent="0.35">
      <c r="A62" s="6">
        <v>42382</v>
      </c>
      <c r="B62" s="16">
        <v>135.9204</v>
      </c>
    </row>
    <row r="63" spans="1:2" x14ac:dyDescent="0.35">
      <c r="A63" s="6">
        <v>42388</v>
      </c>
      <c r="B63" s="16">
        <v>135.33680000000001</v>
      </c>
    </row>
    <row r="64" spans="1:2" x14ac:dyDescent="0.35">
      <c r="A64" s="6">
        <v>42394</v>
      </c>
      <c r="B64" s="16">
        <v>135.56219999999999</v>
      </c>
    </row>
    <row r="65" spans="1:2" x14ac:dyDescent="0.35">
      <c r="A65" s="6">
        <v>42400</v>
      </c>
      <c r="B65" s="16">
        <v>135.68350000000001</v>
      </c>
    </row>
    <row r="66" spans="1:2" x14ac:dyDescent="0.35">
      <c r="A66" s="6">
        <v>42406</v>
      </c>
      <c r="B66" s="16">
        <v>135.4802</v>
      </c>
    </row>
    <row r="67" spans="1:2" x14ac:dyDescent="0.35">
      <c r="A67" s="6">
        <v>42412</v>
      </c>
      <c r="B67" s="16">
        <v>135.81030000000001</v>
      </c>
    </row>
    <row r="68" spans="1:2" x14ac:dyDescent="0.35">
      <c r="A68" s="6">
        <v>42418</v>
      </c>
      <c r="B68" s="16">
        <v>135.71680000000001</v>
      </c>
    </row>
    <row r="69" spans="1:2" x14ac:dyDescent="0.35">
      <c r="A69" s="6">
        <v>42424</v>
      </c>
      <c r="B69" s="16">
        <v>135.55799999999999</v>
      </c>
    </row>
    <row r="70" spans="1:2" x14ac:dyDescent="0.35">
      <c r="A70" s="6">
        <v>42430</v>
      </c>
      <c r="B70" s="16">
        <v>135.35120000000001</v>
      </c>
    </row>
    <row r="71" spans="1:2" x14ac:dyDescent="0.35">
      <c r="A71" s="6">
        <v>42436</v>
      </c>
      <c r="B71" s="16">
        <v>135.44900000000001</v>
      </c>
    </row>
    <row r="72" spans="1:2" x14ac:dyDescent="0.35">
      <c r="A72" s="6">
        <v>42442</v>
      </c>
      <c r="B72" s="16">
        <v>135.483</v>
      </c>
    </row>
    <row r="73" spans="1:2" x14ac:dyDescent="0.35">
      <c r="A73" s="6">
        <v>42448</v>
      </c>
      <c r="B73" s="16">
        <v>135.37039999999999</v>
      </c>
    </row>
    <row r="74" spans="1:2" x14ac:dyDescent="0.35">
      <c r="A74" s="6">
        <v>42454</v>
      </c>
      <c r="B74" s="16">
        <v>135.90620000000001</v>
      </c>
    </row>
    <row r="75" spans="1:2" x14ac:dyDescent="0.35">
      <c r="A75" s="6">
        <v>42460</v>
      </c>
      <c r="B75" s="16">
        <v>135.21780000000001</v>
      </c>
    </row>
    <row r="76" spans="1:2" x14ac:dyDescent="0.35">
      <c r="A76" s="6">
        <v>42466</v>
      </c>
      <c r="B76" s="16">
        <v>135.30240000000001</v>
      </c>
    </row>
    <row r="77" spans="1:2" x14ac:dyDescent="0.35">
      <c r="A77" s="6">
        <v>42472</v>
      </c>
      <c r="B77" s="16">
        <v>135.381</v>
      </c>
    </row>
    <row r="78" spans="1:2" x14ac:dyDescent="0.35">
      <c r="A78" s="6">
        <v>42478</v>
      </c>
      <c r="B78" s="16">
        <v>135.43940000000001</v>
      </c>
    </row>
    <row r="79" spans="1:2" x14ac:dyDescent="0.35">
      <c r="A79" s="6">
        <v>42484</v>
      </c>
      <c r="B79">
        <v>135.7064</v>
      </c>
    </row>
    <row r="80" spans="1:2" x14ac:dyDescent="0.35">
      <c r="A80" s="6">
        <v>42490</v>
      </c>
      <c r="B80">
        <v>135.85249999999999</v>
      </c>
    </row>
    <row r="81" spans="1:2" x14ac:dyDescent="0.35">
      <c r="A81" s="6">
        <v>42496</v>
      </c>
      <c r="B81">
        <v>135.6559</v>
      </c>
    </row>
    <row r="82" spans="1:2" x14ac:dyDescent="0.35">
      <c r="A82" s="6">
        <v>42502</v>
      </c>
      <c r="B82">
        <v>135.15479999999999</v>
      </c>
    </row>
    <row r="83" spans="1:2" x14ac:dyDescent="0.35">
      <c r="A83" s="6">
        <v>42508</v>
      </c>
      <c r="B83">
        <v>135.35120000000001</v>
      </c>
    </row>
    <row r="84" spans="1:2" x14ac:dyDescent="0.35">
      <c r="A84" s="6">
        <v>42514</v>
      </c>
      <c r="B84">
        <v>135.8562</v>
      </c>
    </row>
    <row r="85" spans="1:2" x14ac:dyDescent="0.35">
      <c r="A85" s="6">
        <v>42520</v>
      </c>
      <c r="B85">
        <v>135.4316</v>
      </c>
    </row>
    <row r="86" spans="1:2" x14ac:dyDescent="0.35">
      <c r="A86" s="6">
        <v>42526</v>
      </c>
      <c r="B86">
        <v>135.85120000000001</v>
      </c>
    </row>
    <row r="87" spans="1:2" x14ac:dyDescent="0.35">
      <c r="A87" s="6">
        <v>42532</v>
      </c>
      <c r="B87">
        <v>135.6148</v>
      </c>
    </row>
    <row r="88" spans="1:2" x14ac:dyDescent="0.35">
      <c r="A88" s="6">
        <v>42538</v>
      </c>
      <c r="B88">
        <v>135.4016</v>
      </c>
    </row>
    <row r="89" spans="1:2" x14ac:dyDescent="0.35">
      <c r="A89" s="6"/>
    </row>
    <row r="90" spans="1:2" x14ac:dyDescent="0.35">
      <c r="A90" s="6"/>
    </row>
    <row r="91" spans="1:2" x14ac:dyDescent="0.35">
      <c r="A91" s="6"/>
    </row>
    <row r="92" spans="1:2" x14ac:dyDescent="0.35">
      <c r="A92" s="6"/>
    </row>
    <row r="93" spans="1:2" x14ac:dyDescent="0.35">
      <c r="A93" s="6"/>
    </row>
    <row r="94" spans="1:2" x14ac:dyDescent="0.35">
      <c r="A94" s="6"/>
    </row>
    <row r="95" spans="1:2" x14ac:dyDescent="0.35">
      <c r="A95" s="6"/>
    </row>
    <row r="96" spans="1:2" x14ac:dyDescent="0.35">
      <c r="A96" s="6"/>
    </row>
    <row r="97" spans="1:1" x14ac:dyDescent="0.35">
      <c r="A97" s="6"/>
    </row>
    <row r="98" spans="1:1" x14ac:dyDescent="0.35">
      <c r="A98" s="6"/>
    </row>
    <row r="99" spans="1:1" x14ac:dyDescent="0.35">
      <c r="A99" s="6"/>
    </row>
    <row r="100" spans="1:1" x14ac:dyDescent="0.35">
      <c r="A100" s="6"/>
    </row>
  </sheetData>
  <mergeCells count="3">
    <mergeCell ref="A1:I1"/>
    <mergeCell ref="A3:I3"/>
    <mergeCell ref="A5:I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89"/>
  <sheetViews>
    <sheetView workbookViewId="0">
      <selection activeCell="A3" sqref="A3:I3"/>
    </sheetView>
  </sheetViews>
  <sheetFormatPr defaultRowHeight="14.5" x14ac:dyDescent="0.35"/>
  <cols>
    <col min="1" max="1" width="9.90625" bestFit="1" customWidth="1"/>
    <col min="2" max="2" width="18.54296875" bestFit="1" customWidth="1"/>
    <col min="3" max="3" width="15.90625" bestFit="1" customWidth="1"/>
    <col min="4" max="4" width="22.08984375" bestFit="1" customWidth="1"/>
    <col min="13" max="13" width="24.54296875" customWidth="1"/>
    <col min="14" max="14" width="8.90625" customWidth="1"/>
    <col min="15" max="15" width="15.453125" bestFit="1" customWidth="1"/>
  </cols>
  <sheetData>
    <row r="1" spans="1:15" ht="46.75" customHeight="1" x14ac:dyDescent="0.35">
      <c r="A1" s="41" t="s">
        <v>116</v>
      </c>
      <c r="B1" s="41"/>
      <c r="C1" s="41"/>
      <c r="D1" s="41"/>
      <c r="E1" s="41"/>
      <c r="F1" s="41"/>
      <c r="G1" s="41"/>
      <c r="H1" s="41"/>
      <c r="I1" s="41"/>
    </row>
    <row r="2" spans="1:15" x14ac:dyDescent="0.35">
      <c r="A2" s="4"/>
      <c r="B2" s="4"/>
      <c r="C2" s="4"/>
      <c r="D2" s="4"/>
      <c r="E2" s="4"/>
      <c r="F2" s="1"/>
    </row>
    <row r="3" spans="1:15" x14ac:dyDescent="0.35">
      <c r="A3" s="42" t="s">
        <v>125</v>
      </c>
      <c r="B3" s="42"/>
      <c r="C3" s="42"/>
      <c r="D3" s="42"/>
      <c r="E3" s="42"/>
      <c r="F3" s="42"/>
      <c r="G3" s="42"/>
      <c r="H3" s="42"/>
      <c r="I3" s="42"/>
    </row>
    <row r="5" spans="1:15" ht="39.65" customHeight="1" x14ac:dyDescent="0.35">
      <c r="A5" s="42" t="s">
        <v>17</v>
      </c>
      <c r="B5" s="42"/>
      <c r="C5" s="42"/>
      <c r="D5" s="42"/>
      <c r="E5" s="42"/>
      <c r="F5" s="42"/>
      <c r="G5" s="42"/>
      <c r="H5" s="42"/>
      <c r="I5" s="42"/>
    </row>
    <row r="6" spans="1:15" ht="62.4" customHeight="1" x14ac:dyDescent="0.35">
      <c r="A6" s="5"/>
      <c r="B6" s="44" t="s">
        <v>18</v>
      </c>
      <c r="C6" s="44"/>
      <c r="D6" s="44"/>
      <c r="E6" s="44"/>
      <c r="F6" s="44"/>
      <c r="G6" s="44"/>
      <c r="H6" s="44"/>
      <c r="I6" s="44"/>
    </row>
    <row r="7" spans="1:15" x14ac:dyDescent="0.35">
      <c r="M7" s="45" t="s">
        <v>22</v>
      </c>
      <c r="N7" s="45"/>
    </row>
    <row r="8" spans="1:15" x14ac:dyDescent="0.35">
      <c r="A8" s="3" t="s">
        <v>0</v>
      </c>
      <c r="D8" s="3" t="s">
        <v>21</v>
      </c>
    </row>
    <row r="9" spans="1:15" x14ac:dyDescent="0.35">
      <c r="A9" s="7" t="s">
        <v>7</v>
      </c>
      <c r="B9" t="s">
        <v>24</v>
      </c>
      <c r="M9" t="s">
        <v>23</v>
      </c>
      <c r="N9">
        <v>5.7999999999999996E-3</v>
      </c>
    </row>
    <row r="10" spans="1:15" x14ac:dyDescent="0.35">
      <c r="A10" s="6">
        <v>42064</v>
      </c>
      <c r="B10" s="16">
        <v>135.44999999999999</v>
      </c>
      <c r="D10" t="s">
        <v>8</v>
      </c>
      <c r="E10">
        <f>AVERAGE(B10:B89)</f>
        <v>135.53371124999995</v>
      </c>
      <c r="M10" t="s">
        <v>25</v>
      </c>
      <c r="N10">
        <v>2</v>
      </c>
    </row>
    <row r="11" spans="1:15" x14ac:dyDescent="0.35">
      <c r="A11" s="6">
        <v>42070</v>
      </c>
      <c r="B11" s="16">
        <v>136.3049</v>
      </c>
      <c r="D11" t="s">
        <v>9</v>
      </c>
      <c r="E11">
        <f>STDEV(B10:B89)</f>
        <v>0.24818900055888385</v>
      </c>
      <c r="M11" t="s">
        <v>26</v>
      </c>
      <c r="N11">
        <f>N9/N10</f>
        <v>2.8999999999999998E-3</v>
      </c>
    </row>
    <row r="12" spans="1:15" x14ac:dyDescent="0.35">
      <c r="A12" s="6">
        <v>42076</v>
      </c>
      <c r="B12" s="16">
        <v>135.79949999999999</v>
      </c>
      <c r="D12" t="s">
        <v>10</v>
      </c>
      <c r="E12">
        <f>COUNT(B10:B89)</f>
        <v>80</v>
      </c>
    </row>
    <row r="13" spans="1:15" x14ac:dyDescent="0.35">
      <c r="A13" s="6">
        <v>42082</v>
      </c>
      <c r="B13" s="16">
        <v>135.4888</v>
      </c>
    </row>
    <row r="14" spans="1:15" x14ac:dyDescent="0.35">
      <c r="A14" s="6">
        <v>42088</v>
      </c>
      <c r="B14" s="16">
        <v>135.35730000000001</v>
      </c>
      <c r="M14" s="3" t="s">
        <v>27</v>
      </c>
      <c r="N14" s="14" t="s">
        <v>28</v>
      </c>
      <c r="O14" s="3" t="s">
        <v>30</v>
      </c>
    </row>
    <row r="15" spans="1:15" x14ac:dyDescent="0.35">
      <c r="A15" s="6">
        <v>42094</v>
      </c>
      <c r="B15" s="16">
        <v>135.47839999999999</v>
      </c>
      <c r="M15" t="s">
        <v>26</v>
      </c>
      <c r="N15">
        <v>100</v>
      </c>
      <c r="O15">
        <f>N11</f>
        <v>2.8999999999999998E-3</v>
      </c>
    </row>
    <row r="16" spans="1:15" ht="15" thickBot="1" x14ac:dyDescent="0.4">
      <c r="A16" s="6">
        <v>42100</v>
      </c>
      <c r="B16" s="16">
        <v>135.51349999999999</v>
      </c>
      <c r="M16" t="s">
        <v>29</v>
      </c>
      <c r="N16">
        <f>E12</f>
        <v>80</v>
      </c>
      <c r="O16" s="18">
        <f>E11</f>
        <v>0.24818900055888385</v>
      </c>
    </row>
    <row r="17" spans="1:15" x14ac:dyDescent="0.35">
      <c r="A17" s="6">
        <v>42106</v>
      </c>
      <c r="B17" s="16">
        <v>135.5215</v>
      </c>
      <c r="D17" s="10" t="s">
        <v>11</v>
      </c>
      <c r="E17" s="10" t="s">
        <v>13</v>
      </c>
      <c r="M17" t="s">
        <v>31</v>
      </c>
      <c r="O17" s="18">
        <f>(O15^2+O16^2)^0.5</f>
        <v>0.24820594271374255</v>
      </c>
    </row>
    <row r="18" spans="1:15" x14ac:dyDescent="0.35">
      <c r="A18" s="6">
        <v>42112</v>
      </c>
      <c r="B18" s="16">
        <v>135.1755</v>
      </c>
      <c r="D18" s="8">
        <v>134.9838</v>
      </c>
      <c r="E18" s="8">
        <v>1</v>
      </c>
      <c r="F18" s="8"/>
      <c r="M18" t="s">
        <v>32</v>
      </c>
      <c r="N18" s="19">
        <f>O17^4/(O15^4/(N15-1)+O16^4/(N16-1))</f>
        <v>79.021572178501771</v>
      </c>
    </row>
    <row r="19" spans="1:15" x14ac:dyDescent="0.35">
      <c r="A19" s="6">
        <v>42118</v>
      </c>
      <c r="B19" s="16">
        <v>135.02180000000001</v>
      </c>
      <c r="D19" s="8">
        <v>135.14893749999999</v>
      </c>
      <c r="E19" s="8">
        <v>3</v>
      </c>
      <c r="F19" s="8"/>
      <c r="M19" t="s">
        <v>33</v>
      </c>
      <c r="N19" s="18">
        <f>TINV(0.05,N18)</f>
        <v>1.9904502102301287</v>
      </c>
    </row>
    <row r="20" spans="1:15" x14ac:dyDescent="0.35">
      <c r="A20" s="6">
        <v>42124</v>
      </c>
      <c r="B20" s="16">
        <v>135.2287</v>
      </c>
      <c r="D20" s="8">
        <v>135.314075</v>
      </c>
      <c r="E20" s="8">
        <v>9</v>
      </c>
      <c r="F20" s="8"/>
      <c r="M20" t="s">
        <v>23</v>
      </c>
      <c r="O20" s="20">
        <f>O17*N19</f>
        <v>0.49404157085493616</v>
      </c>
    </row>
    <row r="21" spans="1:15" x14ac:dyDescent="0.35">
      <c r="A21" s="6">
        <v>42130</v>
      </c>
      <c r="B21" s="16">
        <v>135.48490000000001</v>
      </c>
      <c r="D21" s="8">
        <v>135.47921250000002</v>
      </c>
      <c r="E21" s="8">
        <v>22</v>
      </c>
      <c r="F21" s="8"/>
    </row>
    <row r="22" spans="1:15" x14ac:dyDescent="0.35">
      <c r="A22" s="6">
        <v>42136</v>
      </c>
      <c r="B22" s="16">
        <v>135.792</v>
      </c>
      <c r="D22" s="8">
        <v>135.64435</v>
      </c>
      <c r="E22" s="8">
        <v>20</v>
      </c>
      <c r="F22" s="8"/>
    </row>
    <row r="23" spans="1:15" x14ac:dyDescent="0.35">
      <c r="A23" s="6">
        <v>42142</v>
      </c>
      <c r="B23" s="16">
        <v>134.9838</v>
      </c>
      <c r="D23" s="8">
        <v>135.80948749999999</v>
      </c>
      <c r="E23" s="8">
        <v>13</v>
      </c>
      <c r="F23" s="8"/>
    </row>
    <row r="24" spans="1:15" x14ac:dyDescent="0.35">
      <c r="A24" s="6">
        <v>42148</v>
      </c>
      <c r="B24" s="16">
        <v>135.5607</v>
      </c>
      <c r="D24" s="8">
        <v>135.974625</v>
      </c>
      <c r="E24" s="8">
        <v>10</v>
      </c>
      <c r="F24" s="8"/>
    </row>
    <row r="25" spans="1:15" x14ac:dyDescent="0.35">
      <c r="A25" s="6">
        <v>42154</v>
      </c>
      <c r="B25" s="16">
        <v>135.65</v>
      </c>
      <c r="D25" s="8">
        <v>136.13976250000002</v>
      </c>
      <c r="E25" s="8">
        <v>0</v>
      </c>
      <c r="F25" s="8"/>
    </row>
    <row r="26" spans="1:15" ht="15" thickBot="1" x14ac:dyDescent="0.4">
      <c r="A26" s="6">
        <v>42160</v>
      </c>
      <c r="B26" s="16">
        <v>135.8347</v>
      </c>
      <c r="D26" s="9" t="s">
        <v>12</v>
      </c>
      <c r="E26" s="9">
        <v>2</v>
      </c>
      <c r="F26" s="8"/>
    </row>
    <row r="27" spans="1:15" x14ac:dyDescent="0.35">
      <c r="A27" s="6">
        <v>42166</v>
      </c>
      <c r="B27" s="16">
        <v>135.5308</v>
      </c>
    </row>
    <row r="28" spans="1:15" x14ac:dyDescent="0.35">
      <c r="A28" s="6">
        <v>42172</v>
      </c>
      <c r="B28" s="16">
        <v>135.56649999999999</v>
      </c>
    </row>
    <row r="29" spans="1:15" x14ac:dyDescent="0.35">
      <c r="A29" s="6">
        <v>42178</v>
      </c>
      <c r="B29" s="16">
        <v>135.3603</v>
      </c>
    </row>
    <row r="30" spans="1:15" x14ac:dyDescent="0.35">
      <c r="A30" s="6">
        <v>42184</v>
      </c>
      <c r="B30" s="16">
        <v>136.17320000000001</v>
      </c>
    </row>
    <row r="31" spans="1:15" x14ac:dyDescent="0.35">
      <c r="A31" s="6">
        <v>42190</v>
      </c>
      <c r="B31" s="16">
        <v>135.64070000000001</v>
      </c>
    </row>
    <row r="32" spans="1:15" x14ac:dyDescent="0.35">
      <c r="A32" s="6">
        <v>42196</v>
      </c>
      <c r="B32" s="16">
        <v>135.61179999999999</v>
      </c>
    </row>
    <row r="33" spans="1:2" x14ac:dyDescent="0.35">
      <c r="A33" s="6">
        <v>42202</v>
      </c>
      <c r="B33" s="16">
        <v>135.8227</v>
      </c>
    </row>
    <row r="34" spans="1:2" x14ac:dyDescent="0.35">
      <c r="A34" s="6">
        <v>42208</v>
      </c>
      <c r="B34" s="16">
        <v>135.4522</v>
      </c>
    </row>
    <row r="35" spans="1:2" x14ac:dyDescent="0.35">
      <c r="A35" s="6">
        <v>42214</v>
      </c>
      <c r="B35" s="16">
        <v>135.30279999999999</v>
      </c>
    </row>
    <row r="36" spans="1:2" x14ac:dyDescent="0.35">
      <c r="A36" s="6">
        <v>42220</v>
      </c>
      <c r="B36" s="16">
        <v>135.32769999999999</v>
      </c>
    </row>
    <row r="37" spans="1:2" x14ac:dyDescent="0.35">
      <c r="A37" s="6">
        <v>42226</v>
      </c>
      <c r="B37" s="16">
        <v>135.79730000000001</v>
      </c>
    </row>
    <row r="38" spans="1:2" x14ac:dyDescent="0.35">
      <c r="A38" s="6">
        <v>42232</v>
      </c>
      <c r="B38" s="16">
        <v>135.6123</v>
      </c>
    </row>
    <row r="39" spans="1:2" x14ac:dyDescent="0.35">
      <c r="A39" s="6">
        <v>42238</v>
      </c>
      <c r="B39" s="16">
        <v>135.3364</v>
      </c>
    </row>
    <row r="40" spans="1:2" x14ac:dyDescent="0.35">
      <c r="A40" s="6">
        <v>42244</v>
      </c>
      <c r="B40" s="16">
        <v>135.2869</v>
      </c>
    </row>
    <row r="41" spans="1:2" x14ac:dyDescent="0.35">
      <c r="A41" s="6">
        <v>42250</v>
      </c>
      <c r="B41" s="16">
        <v>135.8288</v>
      </c>
    </row>
    <row r="42" spans="1:2" x14ac:dyDescent="0.35">
      <c r="A42" s="6">
        <v>42256</v>
      </c>
      <c r="B42" s="16">
        <v>135.41569999999999</v>
      </c>
    </row>
    <row r="43" spans="1:2" x14ac:dyDescent="0.35">
      <c r="A43" s="6">
        <v>42262</v>
      </c>
      <c r="B43" s="16">
        <v>135.80359999999999</v>
      </c>
    </row>
    <row r="44" spans="1:2" x14ac:dyDescent="0.35">
      <c r="A44" s="6">
        <v>42268</v>
      </c>
      <c r="B44" s="16">
        <v>135.73509999999999</v>
      </c>
    </row>
    <row r="45" spans="1:2" x14ac:dyDescent="0.35">
      <c r="A45" s="6">
        <v>42274</v>
      </c>
      <c r="B45" s="16">
        <v>135.40090000000001</v>
      </c>
    </row>
    <row r="46" spans="1:2" x14ac:dyDescent="0.35">
      <c r="A46" s="6">
        <v>42280</v>
      </c>
      <c r="B46" s="16">
        <v>135.66329999999999</v>
      </c>
    </row>
    <row r="47" spans="1:2" x14ac:dyDescent="0.35">
      <c r="A47" s="6">
        <v>42286</v>
      </c>
      <c r="B47" s="16">
        <v>135.1611</v>
      </c>
    </row>
    <row r="48" spans="1:2" x14ac:dyDescent="0.35">
      <c r="A48" s="6">
        <v>42292</v>
      </c>
      <c r="B48" s="16">
        <v>135.60990000000001</v>
      </c>
    </row>
    <row r="49" spans="1:2" x14ac:dyDescent="0.35">
      <c r="A49" s="6">
        <v>42298</v>
      </c>
      <c r="B49" s="16">
        <v>135.46950000000001</v>
      </c>
    </row>
    <row r="50" spans="1:2" x14ac:dyDescent="0.35">
      <c r="A50" s="6">
        <v>42304</v>
      </c>
      <c r="B50" s="16">
        <v>135.10650000000001</v>
      </c>
    </row>
    <row r="51" spans="1:2" x14ac:dyDescent="0.35">
      <c r="A51" s="6">
        <v>42310</v>
      </c>
      <c r="B51" s="16">
        <v>135.7834</v>
      </c>
    </row>
    <row r="52" spans="1:2" x14ac:dyDescent="0.35">
      <c r="A52" s="6">
        <v>42316</v>
      </c>
      <c r="B52" s="16">
        <v>135.36930000000001</v>
      </c>
    </row>
    <row r="53" spans="1:2" x14ac:dyDescent="0.35">
      <c r="A53" s="6">
        <v>42322</v>
      </c>
      <c r="B53" s="16">
        <v>135.74809999999999</v>
      </c>
    </row>
    <row r="54" spans="1:2" x14ac:dyDescent="0.35">
      <c r="A54" s="6">
        <v>42328</v>
      </c>
      <c r="B54" s="16">
        <v>135.1147</v>
      </c>
    </row>
    <row r="55" spans="1:2" x14ac:dyDescent="0.35">
      <c r="A55" s="6">
        <v>42334</v>
      </c>
      <c r="B55" s="16">
        <v>135.57210000000001</v>
      </c>
    </row>
    <row r="56" spans="1:2" x14ac:dyDescent="0.35">
      <c r="A56" s="6">
        <v>42340</v>
      </c>
      <c r="B56" s="16">
        <v>135.5737</v>
      </c>
    </row>
    <row r="57" spans="1:2" x14ac:dyDescent="0.35">
      <c r="A57" s="6">
        <v>42346</v>
      </c>
      <c r="B57" s="16">
        <v>135.42320000000001</v>
      </c>
    </row>
    <row r="58" spans="1:2" x14ac:dyDescent="0.35">
      <c r="A58" s="6">
        <v>42352</v>
      </c>
      <c r="B58" s="16">
        <v>135.53229999999999</v>
      </c>
    </row>
    <row r="59" spans="1:2" x14ac:dyDescent="0.35">
      <c r="A59" s="6">
        <v>42358</v>
      </c>
      <c r="B59" s="16">
        <v>135.84800000000001</v>
      </c>
    </row>
    <row r="60" spans="1:2" x14ac:dyDescent="0.35">
      <c r="A60" s="6">
        <v>42364</v>
      </c>
      <c r="B60" s="16">
        <v>135.3074</v>
      </c>
    </row>
    <row r="61" spans="1:2" x14ac:dyDescent="0.35">
      <c r="A61" s="6">
        <v>42370</v>
      </c>
      <c r="B61" s="16">
        <v>135.57990000000001</v>
      </c>
    </row>
    <row r="62" spans="1:2" x14ac:dyDescent="0.35">
      <c r="A62" s="6">
        <v>42376</v>
      </c>
      <c r="B62" s="16">
        <v>135.33799999999999</v>
      </c>
    </row>
    <row r="63" spans="1:2" x14ac:dyDescent="0.35">
      <c r="A63" s="6">
        <v>42382</v>
      </c>
      <c r="B63" s="16">
        <v>135.9204</v>
      </c>
    </row>
    <row r="64" spans="1:2" x14ac:dyDescent="0.35">
      <c r="A64" s="6">
        <v>42388</v>
      </c>
      <c r="B64" s="16">
        <v>135.33680000000001</v>
      </c>
    </row>
    <row r="65" spans="1:2" x14ac:dyDescent="0.35">
      <c r="A65" s="6">
        <v>42394</v>
      </c>
      <c r="B65" s="16">
        <v>135.56219999999999</v>
      </c>
    </row>
    <row r="66" spans="1:2" x14ac:dyDescent="0.35">
      <c r="A66" s="6">
        <v>42400</v>
      </c>
      <c r="B66" s="16">
        <v>135.68350000000001</v>
      </c>
    </row>
    <row r="67" spans="1:2" x14ac:dyDescent="0.35">
      <c r="A67" s="6">
        <v>42406</v>
      </c>
      <c r="B67" s="16">
        <v>135.4802</v>
      </c>
    </row>
    <row r="68" spans="1:2" x14ac:dyDescent="0.35">
      <c r="A68" s="6">
        <v>42412</v>
      </c>
      <c r="B68" s="16">
        <v>135.81030000000001</v>
      </c>
    </row>
    <row r="69" spans="1:2" x14ac:dyDescent="0.35">
      <c r="A69" s="6">
        <v>42418</v>
      </c>
      <c r="B69" s="16">
        <v>135.71680000000001</v>
      </c>
    </row>
    <row r="70" spans="1:2" x14ac:dyDescent="0.35">
      <c r="A70" s="6">
        <v>42424</v>
      </c>
      <c r="B70" s="16">
        <v>135.55799999999999</v>
      </c>
    </row>
    <row r="71" spans="1:2" x14ac:dyDescent="0.35">
      <c r="A71" s="6">
        <v>42430</v>
      </c>
      <c r="B71" s="16">
        <v>135.35120000000001</v>
      </c>
    </row>
    <row r="72" spans="1:2" x14ac:dyDescent="0.35">
      <c r="A72" s="6">
        <v>42436</v>
      </c>
      <c r="B72" s="16">
        <v>135.44900000000001</v>
      </c>
    </row>
    <row r="73" spans="1:2" x14ac:dyDescent="0.35">
      <c r="A73" s="6">
        <v>42442</v>
      </c>
      <c r="B73" s="16">
        <v>135.483</v>
      </c>
    </row>
    <row r="74" spans="1:2" x14ac:dyDescent="0.35">
      <c r="A74" s="6">
        <v>42448</v>
      </c>
      <c r="B74" s="16">
        <v>135.37039999999999</v>
      </c>
    </row>
    <row r="75" spans="1:2" x14ac:dyDescent="0.35">
      <c r="A75" s="6">
        <v>42454</v>
      </c>
      <c r="B75" s="16">
        <v>135.90620000000001</v>
      </c>
    </row>
    <row r="76" spans="1:2" x14ac:dyDescent="0.35">
      <c r="A76" s="6">
        <v>42460</v>
      </c>
      <c r="B76" s="16">
        <v>135.21780000000001</v>
      </c>
    </row>
    <row r="77" spans="1:2" x14ac:dyDescent="0.35">
      <c r="A77" s="6">
        <v>42466</v>
      </c>
      <c r="B77" s="16">
        <v>135.30240000000001</v>
      </c>
    </row>
    <row r="78" spans="1:2" x14ac:dyDescent="0.35">
      <c r="A78" s="6">
        <v>42472</v>
      </c>
      <c r="B78" s="16">
        <v>135.381</v>
      </c>
    </row>
    <row r="79" spans="1:2" x14ac:dyDescent="0.35">
      <c r="A79" s="6">
        <v>42478</v>
      </c>
      <c r="B79" s="16">
        <v>135.43940000000001</v>
      </c>
    </row>
    <row r="80" spans="1:2" x14ac:dyDescent="0.35">
      <c r="A80" s="6">
        <v>42484</v>
      </c>
      <c r="B80">
        <v>135.7064</v>
      </c>
    </row>
    <row r="81" spans="1:2" x14ac:dyDescent="0.35">
      <c r="A81" s="6">
        <v>42490</v>
      </c>
      <c r="B81">
        <v>135.85249999999999</v>
      </c>
    </row>
    <row r="82" spans="1:2" x14ac:dyDescent="0.35">
      <c r="A82" s="6">
        <v>42496</v>
      </c>
      <c r="B82">
        <v>135.6559</v>
      </c>
    </row>
    <row r="83" spans="1:2" x14ac:dyDescent="0.35">
      <c r="A83" s="6">
        <v>42502</v>
      </c>
      <c r="B83">
        <v>135.15479999999999</v>
      </c>
    </row>
    <row r="84" spans="1:2" x14ac:dyDescent="0.35">
      <c r="A84" s="6">
        <v>42508</v>
      </c>
      <c r="B84">
        <v>135.35120000000001</v>
      </c>
    </row>
    <row r="85" spans="1:2" x14ac:dyDescent="0.35">
      <c r="A85" s="6">
        <v>42514</v>
      </c>
      <c r="B85">
        <v>135.8562</v>
      </c>
    </row>
    <row r="86" spans="1:2" x14ac:dyDescent="0.35">
      <c r="A86" s="6">
        <v>42520</v>
      </c>
      <c r="B86">
        <v>135.4316</v>
      </c>
    </row>
    <row r="87" spans="1:2" x14ac:dyDescent="0.35">
      <c r="A87" s="6">
        <v>42526</v>
      </c>
      <c r="B87">
        <v>135.85120000000001</v>
      </c>
    </row>
    <row r="88" spans="1:2" x14ac:dyDescent="0.35">
      <c r="A88" s="6">
        <v>42532</v>
      </c>
      <c r="B88">
        <v>135.6148</v>
      </c>
    </row>
    <row r="89" spans="1:2" x14ac:dyDescent="0.35">
      <c r="A89" s="6">
        <v>42538</v>
      </c>
      <c r="B89">
        <v>135.4016</v>
      </c>
    </row>
  </sheetData>
  <mergeCells count="5">
    <mergeCell ref="A1:I1"/>
    <mergeCell ref="A3:I3"/>
    <mergeCell ref="A5:I5"/>
    <mergeCell ref="B6:I6"/>
    <mergeCell ref="M7:N7"/>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88"/>
  <sheetViews>
    <sheetView workbookViewId="0">
      <selection activeCell="H13" sqref="H13"/>
    </sheetView>
  </sheetViews>
  <sheetFormatPr defaultRowHeight="14.5" x14ac:dyDescent="0.35"/>
  <cols>
    <col min="1" max="1" width="9.90625" bestFit="1" customWidth="1"/>
    <col min="2" max="2" width="18.54296875" bestFit="1" customWidth="1"/>
    <col min="9" max="9" width="9.453125" customWidth="1"/>
  </cols>
  <sheetData>
    <row r="1" spans="1:9" ht="65.400000000000006" customHeight="1" x14ac:dyDescent="0.35">
      <c r="A1" s="41" t="s">
        <v>39</v>
      </c>
      <c r="B1" s="41"/>
      <c r="C1" s="41"/>
      <c r="D1" s="41"/>
      <c r="E1" s="41"/>
      <c r="F1" s="41"/>
      <c r="G1" s="41"/>
      <c r="H1" s="41"/>
      <c r="I1" s="41"/>
    </row>
    <row r="2" spans="1:9" x14ac:dyDescent="0.35">
      <c r="A2" s="4"/>
      <c r="B2" s="4"/>
      <c r="C2" s="4"/>
      <c r="D2" s="4"/>
      <c r="E2" s="4"/>
      <c r="F2" s="1"/>
    </row>
    <row r="3" spans="1:9" x14ac:dyDescent="0.35">
      <c r="A3" s="42" t="s">
        <v>125</v>
      </c>
      <c r="B3" s="42"/>
      <c r="C3" s="42"/>
      <c r="D3" s="42"/>
      <c r="E3" s="42"/>
      <c r="F3" s="42"/>
      <c r="G3" s="42"/>
      <c r="H3" s="42"/>
      <c r="I3" s="42"/>
    </row>
    <row r="5" spans="1:9" ht="33.65" customHeight="1" x14ac:dyDescent="0.35">
      <c r="A5" s="43" t="s">
        <v>19</v>
      </c>
      <c r="B5" s="43"/>
      <c r="C5" s="43"/>
      <c r="D5" s="43"/>
      <c r="E5" s="43"/>
      <c r="F5" s="43"/>
      <c r="G5" s="43"/>
      <c r="H5" s="43"/>
      <c r="I5" s="43"/>
    </row>
    <row r="7" spans="1:9" x14ac:dyDescent="0.35">
      <c r="A7" s="3" t="s">
        <v>0</v>
      </c>
    </row>
    <row r="8" spans="1:9" x14ac:dyDescent="0.35">
      <c r="A8" s="7" t="s">
        <v>7</v>
      </c>
      <c r="B8" t="s">
        <v>24</v>
      </c>
    </row>
    <row r="9" spans="1:9" x14ac:dyDescent="0.35">
      <c r="A9" s="6">
        <v>42064</v>
      </c>
      <c r="B9" s="16">
        <v>135.44999999999999</v>
      </c>
    </row>
    <row r="10" spans="1:9" x14ac:dyDescent="0.35">
      <c r="A10" s="6">
        <v>42070</v>
      </c>
      <c r="B10" s="16">
        <v>136.3049</v>
      </c>
    </row>
    <row r="11" spans="1:9" x14ac:dyDescent="0.35">
      <c r="A11" s="6">
        <v>42076</v>
      </c>
      <c r="B11" s="16">
        <v>135.79949999999999</v>
      </c>
    </row>
    <row r="12" spans="1:9" x14ac:dyDescent="0.35">
      <c r="A12" s="6">
        <v>42082</v>
      </c>
      <c r="B12" s="16">
        <v>135.4888</v>
      </c>
    </row>
    <row r="13" spans="1:9" x14ac:dyDescent="0.35">
      <c r="A13" s="6">
        <v>42088</v>
      </c>
      <c r="B13" s="16">
        <v>135.35730000000001</v>
      </c>
    </row>
    <row r="14" spans="1:9" x14ac:dyDescent="0.35">
      <c r="A14" s="6">
        <v>42094</v>
      </c>
      <c r="B14" s="16">
        <v>135.47839999999999</v>
      </c>
    </row>
    <row r="15" spans="1:9" x14ac:dyDescent="0.35">
      <c r="A15" s="6">
        <v>42100</v>
      </c>
      <c r="B15" s="16">
        <v>135.51349999999999</v>
      </c>
    </row>
    <row r="16" spans="1:9" x14ac:dyDescent="0.35">
      <c r="A16" s="6">
        <v>42106</v>
      </c>
      <c r="B16" s="16">
        <v>135.5215</v>
      </c>
    </row>
    <row r="17" spans="1:2" x14ac:dyDescent="0.35">
      <c r="A17" s="6">
        <v>42112</v>
      </c>
      <c r="B17" s="16">
        <v>135.1755</v>
      </c>
    </row>
    <row r="18" spans="1:2" x14ac:dyDescent="0.35">
      <c r="A18" s="6">
        <v>42118</v>
      </c>
      <c r="B18" s="16">
        <v>135.02180000000001</v>
      </c>
    </row>
    <row r="19" spans="1:2" x14ac:dyDescent="0.35">
      <c r="A19" s="6">
        <v>42124</v>
      </c>
      <c r="B19" s="16">
        <v>135.2287</v>
      </c>
    </row>
    <row r="20" spans="1:2" x14ac:dyDescent="0.35">
      <c r="A20" s="6">
        <v>42130</v>
      </c>
      <c r="B20" s="16">
        <v>135.48490000000001</v>
      </c>
    </row>
    <row r="21" spans="1:2" x14ac:dyDescent="0.35">
      <c r="A21" s="6">
        <v>42136</v>
      </c>
      <c r="B21" s="16">
        <v>135.792</v>
      </c>
    </row>
    <row r="22" spans="1:2" x14ac:dyDescent="0.35">
      <c r="A22" s="6">
        <v>42142</v>
      </c>
      <c r="B22" s="16">
        <v>134.9838</v>
      </c>
    </row>
    <row r="23" spans="1:2" x14ac:dyDescent="0.35">
      <c r="A23" s="6">
        <v>42148</v>
      </c>
      <c r="B23" s="16">
        <v>135.5607</v>
      </c>
    </row>
    <row r="24" spans="1:2" x14ac:dyDescent="0.35">
      <c r="A24" s="6">
        <v>42154</v>
      </c>
      <c r="B24" s="16">
        <v>135.65</v>
      </c>
    </row>
    <row r="25" spans="1:2" x14ac:dyDescent="0.35">
      <c r="A25" s="6">
        <v>42160</v>
      </c>
      <c r="B25" s="16">
        <v>135.8347</v>
      </c>
    </row>
    <row r="26" spans="1:2" x14ac:dyDescent="0.35">
      <c r="A26" s="6">
        <v>42166</v>
      </c>
      <c r="B26" s="16">
        <v>135.5308</v>
      </c>
    </row>
    <row r="27" spans="1:2" x14ac:dyDescent="0.35">
      <c r="A27" s="6">
        <v>42172</v>
      </c>
      <c r="B27" s="16">
        <v>135.56649999999999</v>
      </c>
    </row>
    <row r="28" spans="1:2" x14ac:dyDescent="0.35">
      <c r="A28" s="6">
        <v>42178</v>
      </c>
      <c r="B28" s="16">
        <v>135.3603</v>
      </c>
    </row>
    <row r="29" spans="1:2" x14ac:dyDescent="0.35">
      <c r="A29" s="6">
        <v>42184</v>
      </c>
      <c r="B29" s="16">
        <v>136.17320000000001</v>
      </c>
    </row>
    <row r="30" spans="1:2" x14ac:dyDescent="0.35">
      <c r="A30" s="6">
        <v>42190</v>
      </c>
      <c r="B30" s="16">
        <v>135.64070000000001</v>
      </c>
    </row>
    <row r="31" spans="1:2" x14ac:dyDescent="0.35">
      <c r="A31" s="6">
        <v>42196</v>
      </c>
      <c r="B31" s="16">
        <v>135.61179999999999</v>
      </c>
    </row>
    <row r="32" spans="1:2" x14ac:dyDescent="0.35">
      <c r="A32" s="6">
        <v>42202</v>
      </c>
      <c r="B32" s="16">
        <v>135.8227</v>
      </c>
    </row>
    <row r="33" spans="1:2" x14ac:dyDescent="0.35">
      <c r="A33" s="6">
        <v>42208</v>
      </c>
      <c r="B33" s="16">
        <v>135.4522</v>
      </c>
    </row>
    <row r="34" spans="1:2" x14ac:dyDescent="0.35">
      <c r="A34" s="6">
        <v>42214</v>
      </c>
      <c r="B34" s="16">
        <v>135.30279999999999</v>
      </c>
    </row>
    <row r="35" spans="1:2" x14ac:dyDescent="0.35">
      <c r="A35" s="6">
        <v>42220</v>
      </c>
      <c r="B35" s="16">
        <v>135.32769999999999</v>
      </c>
    </row>
    <row r="36" spans="1:2" x14ac:dyDescent="0.35">
      <c r="A36" s="6">
        <v>42226</v>
      </c>
      <c r="B36" s="16">
        <v>135.79730000000001</v>
      </c>
    </row>
    <row r="37" spans="1:2" x14ac:dyDescent="0.35">
      <c r="A37" s="6">
        <v>42232</v>
      </c>
      <c r="B37" s="16">
        <v>135.6123</v>
      </c>
    </row>
    <row r="38" spans="1:2" x14ac:dyDescent="0.35">
      <c r="A38" s="6">
        <v>42238</v>
      </c>
      <c r="B38" s="16">
        <v>135.3364</v>
      </c>
    </row>
    <row r="39" spans="1:2" x14ac:dyDescent="0.35">
      <c r="A39" s="6">
        <v>42244</v>
      </c>
      <c r="B39" s="16">
        <v>135.2869</v>
      </c>
    </row>
    <row r="40" spans="1:2" x14ac:dyDescent="0.35">
      <c r="A40" s="6">
        <v>42250</v>
      </c>
      <c r="B40" s="16">
        <v>135.8288</v>
      </c>
    </row>
    <row r="41" spans="1:2" x14ac:dyDescent="0.35">
      <c r="A41" s="6">
        <v>42256</v>
      </c>
      <c r="B41" s="16">
        <v>135.41569999999999</v>
      </c>
    </row>
    <row r="42" spans="1:2" x14ac:dyDescent="0.35">
      <c r="A42" s="6">
        <v>42262</v>
      </c>
      <c r="B42" s="16">
        <v>135.80359999999999</v>
      </c>
    </row>
    <row r="43" spans="1:2" x14ac:dyDescent="0.35">
      <c r="A43" s="6">
        <v>42268</v>
      </c>
      <c r="B43" s="16">
        <v>135.73509999999999</v>
      </c>
    </row>
    <row r="44" spans="1:2" x14ac:dyDescent="0.35">
      <c r="A44" s="6">
        <v>42274</v>
      </c>
      <c r="B44" s="16">
        <v>135.40090000000001</v>
      </c>
    </row>
    <row r="45" spans="1:2" x14ac:dyDescent="0.35">
      <c r="A45" s="6">
        <v>42280</v>
      </c>
      <c r="B45" s="16">
        <v>135.66329999999999</v>
      </c>
    </row>
    <row r="46" spans="1:2" x14ac:dyDescent="0.35">
      <c r="A46" s="6">
        <v>42286</v>
      </c>
      <c r="B46" s="16">
        <v>135.1611</v>
      </c>
    </row>
    <row r="47" spans="1:2" x14ac:dyDescent="0.35">
      <c r="A47" s="6">
        <v>42292</v>
      </c>
      <c r="B47" s="16">
        <v>135.60990000000001</v>
      </c>
    </row>
    <row r="48" spans="1:2" x14ac:dyDescent="0.35">
      <c r="A48" s="6">
        <v>42298</v>
      </c>
      <c r="B48" s="16">
        <v>135.46950000000001</v>
      </c>
    </row>
    <row r="49" spans="1:2" x14ac:dyDescent="0.35">
      <c r="A49" s="6">
        <v>42304</v>
      </c>
      <c r="B49" s="16">
        <v>135.10650000000001</v>
      </c>
    </row>
    <row r="50" spans="1:2" x14ac:dyDescent="0.35">
      <c r="A50" s="6">
        <v>42310</v>
      </c>
      <c r="B50" s="16">
        <v>135.7834</v>
      </c>
    </row>
    <row r="51" spans="1:2" x14ac:dyDescent="0.35">
      <c r="A51" s="6">
        <v>42316</v>
      </c>
      <c r="B51" s="16">
        <v>135.36930000000001</v>
      </c>
    </row>
    <row r="52" spans="1:2" x14ac:dyDescent="0.35">
      <c r="A52" s="6">
        <v>42322</v>
      </c>
      <c r="B52" s="16">
        <v>135.74809999999999</v>
      </c>
    </row>
    <row r="53" spans="1:2" x14ac:dyDescent="0.35">
      <c r="A53" s="6">
        <v>42328</v>
      </c>
      <c r="B53" s="16">
        <v>135.1147</v>
      </c>
    </row>
    <row r="54" spans="1:2" x14ac:dyDescent="0.35">
      <c r="A54" s="6">
        <v>42334</v>
      </c>
      <c r="B54" s="16">
        <v>135.57210000000001</v>
      </c>
    </row>
    <row r="55" spans="1:2" x14ac:dyDescent="0.35">
      <c r="A55" s="6">
        <v>42340</v>
      </c>
      <c r="B55" s="16">
        <v>135.5737</v>
      </c>
    </row>
    <row r="56" spans="1:2" x14ac:dyDescent="0.35">
      <c r="A56" s="6">
        <v>42346</v>
      </c>
      <c r="B56" s="16">
        <v>135.42320000000001</v>
      </c>
    </row>
    <row r="57" spans="1:2" x14ac:dyDescent="0.35">
      <c r="A57" s="6">
        <v>42352</v>
      </c>
      <c r="B57" s="16">
        <v>135.53229999999999</v>
      </c>
    </row>
    <row r="58" spans="1:2" x14ac:dyDescent="0.35">
      <c r="A58" s="6">
        <v>42358</v>
      </c>
      <c r="B58" s="16">
        <v>135.84800000000001</v>
      </c>
    </row>
    <row r="59" spans="1:2" x14ac:dyDescent="0.35">
      <c r="A59" s="6">
        <v>42364</v>
      </c>
      <c r="B59" s="16">
        <v>135.3074</v>
      </c>
    </row>
    <row r="60" spans="1:2" x14ac:dyDescent="0.35">
      <c r="A60" s="6">
        <v>42370</v>
      </c>
      <c r="B60" s="16">
        <v>135.57990000000001</v>
      </c>
    </row>
    <row r="61" spans="1:2" x14ac:dyDescent="0.35">
      <c r="A61" s="6">
        <v>42376</v>
      </c>
      <c r="B61" s="16">
        <v>135.33799999999999</v>
      </c>
    </row>
    <row r="62" spans="1:2" x14ac:dyDescent="0.35">
      <c r="A62" s="6">
        <v>42382</v>
      </c>
      <c r="B62" s="16">
        <v>135.9204</v>
      </c>
    </row>
    <row r="63" spans="1:2" x14ac:dyDescent="0.35">
      <c r="A63" s="6">
        <v>42388</v>
      </c>
      <c r="B63" s="16">
        <v>135.33680000000001</v>
      </c>
    </row>
    <row r="64" spans="1:2" x14ac:dyDescent="0.35">
      <c r="A64" s="6">
        <v>42394</v>
      </c>
      <c r="B64" s="16">
        <v>135.56219999999999</v>
      </c>
    </row>
    <row r="65" spans="1:2" x14ac:dyDescent="0.35">
      <c r="A65" s="6">
        <v>42400</v>
      </c>
      <c r="B65" s="16">
        <v>135.68350000000001</v>
      </c>
    </row>
    <row r="66" spans="1:2" x14ac:dyDescent="0.35">
      <c r="A66" s="6">
        <v>42406</v>
      </c>
      <c r="B66" s="16">
        <v>135.4802</v>
      </c>
    </row>
    <row r="67" spans="1:2" x14ac:dyDescent="0.35">
      <c r="A67" s="6">
        <v>42412</v>
      </c>
      <c r="B67" s="16">
        <v>135.81030000000001</v>
      </c>
    </row>
    <row r="68" spans="1:2" x14ac:dyDescent="0.35">
      <c r="A68" s="6">
        <v>42418</v>
      </c>
      <c r="B68" s="16">
        <v>135.71680000000001</v>
      </c>
    </row>
    <row r="69" spans="1:2" x14ac:dyDescent="0.35">
      <c r="A69" s="6">
        <v>42424</v>
      </c>
      <c r="B69" s="16">
        <v>135.55799999999999</v>
      </c>
    </row>
    <row r="70" spans="1:2" x14ac:dyDescent="0.35">
      <c r="A70" s="6">
        <v>42430</v>
      </c>
      <c r="B70" s="16">
        <v>135.35120000000001</v>
      </c>
    </row>
    <row r="71" spans="1:2" x14ac:dyDescent="0.35">
      <c r="A71" s="6">
        <v>42436</v>
      </c>
      <c r="B71" s="16">
        <v>135.44900000000001</v>
      </c>
    </row>
    <row r="72" spans="1:2" x14ac:dyDescent="0.35">
      <c r="A72" s="6">
        <v>42442</v>
      </c>
      <c r="B72" s="16">
        <v>135.483</v>
      </c>
    </row>
    <row r="73" spans="1:2" x14ac:dyDescent="0.35">
      <c r="A73" s="6">
        <v>42448</v>
      </c>
      <c r="B73" s="16">
        <v>135.37039999999999</v>
      </c>
    </row>
    <row r="74" spans="1:2" x14ac:dyDescent="0.35">
      <c r="A74" s="6">
        <v>42454</v>
      </c>
      <c r="B74" s="16">
        <v>135.90620000000001</v>
      </c>
    </row>
    <row r="75" spans="1:2" x14ac:dyDescent="0.35">
      <c r="A75" s="6">
        <v>42460</v>
      </c>
      <c r="B75" s="16">
        <v>135.21780000000001</v>
      </c>
    </row>
    <row r="76" spans="1:2" x14ac:dyDescent="0.35">
      <c r="A76" s="6">
        <v>42466</v>
      </c>
      <c r="B76" s="16">
        <v>135.30240000000001</v>
      </c>
    </row>
    <row r="77" spans="1:2" x14ac:dyDescent="0.35">
      <c r="A77" s="6">
        <v>42472</v>
      </c>
      <c r="B77" s="16">
        <v>135.381</v>
      </c>
    </row>
    <row r="78" spans="1:2" x14ac:dyDescent="0.35">
      <c r="A78" s="6">
        <v>42478</v>
      </c>
      <c r="B78" s="16">
        <v>135.43940000000001</v>
      </c>
    </row>
    <row r="79" spans="1:2" x14ac:dyDescent="0.35">
      <c r="A79" s="6">
        <v>42484</v>
      </c>
      <c r="B79">
        <v>135.7064</v>
      </c>
    </row>
    <row r="80" spans="1:2" x14ac:dyDescent="0.35">
      <c r="A80" s="6">
        <v>42490</v>
      </c>
      <c r="B80">
        <v>135.85249999999999</v>
      </c>
    </row>
    <row r="81" spans="1:2" x14ac:dyDescent="0.35">
      <c r="A81" s="6">
        <v>42496</v>
      </c>
      <c r="B81">
        <v>135.6559</v>
      </c>
    </row>
    <row r="82" spans="1:2" x14ac:dyDescent="0.35">
      <c r="A82" s="6">
        <v>42502</v>
      </c>
      <c r="B82">
        <v>135.15479999999999</v>
      </c>
    </row>
    <row r="83" spans="1:2" x14ac:dyDescent="0.35">
      <c r="A83" s="6">
        <v>42508</v>
      </c>
      <c r="B83">
        <v>135.35120000000001</v>
      </c>
    </row>
    <row r="84" spans="1:2" x14ac:dyDescent="0.35">
      <c r="A84" s="6">
        <v>42514</v>
      </c>
      <c r="B84">
        <v>135.8562</v>
      </c>
    </row>
    <row r="85" spans="1:2" x14ac:dyDescent="0.35">
      <c r="A85" s="6">
        <v>42520</v>
      </c>
      <c r="B85">
        <v>135.4316</v>
      </c>
    </row>
    <row r="86" spans="1:2" x14ac:dyDescent="0.35">
      <c r="A86" s="6">
        <v>42526</v>
      </c>
      <c r="B86">
        <v>135.85120000000001</v>
      </c>
    </row>
    <row r="87" spans="1:2" x14ac:dyDescent="0.35">
      <c r="A87" s="6">
        <v>42532</v>
      </c>
      <c r="B87">
        <v>135.6148</v>
      </c>
    </row>
    <row r="88" spans="1:2" x14ac:dyDescent="0.35">
      <c r="A88" s="6">
        <v>42538</v>
      </c>
      <c r="B88">
        <v>135.4016</v>
      </c>
    </row>
  </sheetData>
  <mergeCells count="3">
    <mergeCell ref="A1:I1"/>
    <mergeCell ref="A3:I3"/>
    <mergeCell ref="A5:I5"/>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T89"/>
  <sheetViews>
    <sheetView zoomScaleNormal="100" workbookViewId="0">
      <selection activeCell="G12" sqref="G12"/>
    </sheetView>
  </sheetViews>
  <sheetFormatPr defaultRowHeight="14.5" x14ac:dyDescent="0.35"/>
  <cols>
    <col min="1" max="1" width="17" bestFit="1" customWidth="1"/>
    <col min="2" max="2" width="18.54296875" bestFit="1" customWidth="1"/>
    <col min="4" max="4" width="21.90625" bestFit="1" customWidth="1"/>
    <col min="13" max="13" width="27.36328125" customWidth="1"/>
    <col min="14" max="14" width="8.54296875" customWidth="1"/>
    <col min="15" max="15" width="16.1796875" bestFit="1" customWidth="1"/>
    <col min="18" max="18" width="23.6328125" bestFit="1" customWidth="1"/>
    <col min="19" max="19" width="14.36328125" customWidth="1"/>
    <col min="20" max="20" width="15" bestFit="1" customWidth="1"/>
  </cols>
  <sheetData>
    <row r="1" spans="1:20" ht="60" customHeight="1" x14ac:dyDescent="0.35">
      <c r="A1" s="41" t="s">
        <v>39</v>
      </c>
      <c r="B1" s="41"/>
      <c r="C1" s="41"/>
      <c r="D1" s="41"/>
      <c r="E1" s="41"/>
      <c r="F1" s="41"/>
      <c r="G1" s="41"/>
      <c r="H1" s="41"/>
      <c r="I1" s="41"/>
    </row>
    <row r="2" spans="1:20" ht="14.4" customHeight="1" x14ac:dyDescent="0.35">
      <c r="A2" s="4"/>
      <c r="B2" s="4"/>
      <c r="C2" s="4"/>
      <c r="D2" s="4"/>
      <c r="E2" s="4"/>
      <c r="F2" s="1"/>
    </row>
    <row r="3" spans="1:20" x14ac:dyDescent="0.35">
      <c r="A3" s="42" t="s">
        <v>125</v>
      </c>
      <c r="B3" s="42"/>
      <c r="C3" s="42"/>
      <c r="D3" s="42"/>
      <c r="E3" s="42"/>
      <c r="F3" s="42"/>
      <c r="G3" s="42"/>
      <c r="H3" s="42"/>
      <c r="I3" s="42"/>
    </row>
    <row r="5" spans="1:20" ht="33.65" customHeight="1" x14ac:dyDescent="0.35">
      <c r="A5" s="43" t="s">
        <v>19</v>
      </c>
      <c r="B5" s="43"/>
      <c r="C5" s="43"/>
      <c r="D5" s="43"/>
      <c r="E5" s="43"/>
      <c r="F5" s="43"/>
      <c r="G5" s="43"/>
      <c r="H5" s="43"/>
      <c r="I5" s="43"/>
    </row>
    <row r="6" spans="1:20" ht="61.75" customHeight="1" x14ac:dyDescent="0.35">
      <c r="A6" s="5"/>
      <c r="B6" s="44" t="s">
        <v>127</v>
      </c>
      <c r="C6" s="44"/>
      <c r="D6" s="44"/>
      <c r="E6" s="44"/>
      <c r="F6" s="44"/>
      <c r="G6" s="44"/>
      <c r="H6" s="44"/>
      <c r="I6" s="44"/>
    </row>
    <row r="7" spans="1:20" x14ac:dyDescent="0.35">
      <c r="M7" s="45" t="s">
        <v>37</v>
      </c>
      <c r="N7" s="45"/>
      <c r="R7" s="48" t="s">
        <v>38</v>
      </c>
      <c r="S7" s="48"/>
    </row>
    <row r="8" spans="1:20" x14ac:dyDescent="0.35">
      <c r="A8" s="3" t="s">
        <v>0</v>
      </c>
      <c r="D8" s="3" t="s">
        <v>21</v>
      </c>
      <c r="M8" s="45" t="s">
        <v>22</v>
      </c>
      <c r="N8" s="45"/>
      <c r="R8" s="45" t="s">
        <v>22</v>
      </c>
      <c r="S8" s="45"/>
    </row>
    <row r="9" spans="1:20" x14ac:dyDescent="0.35">
      <c r="A9" s="7" t="s">
        <v>7</v>
      </c>
      <c r="B9" t="s">
        <v>24</v>
      </c>
    </row>
    <row r="10" spans="1:20" x14ac:dyDescent="0.35">
      <c r="A10" s="6">
        <v>42064</v>
      </c>
      <c r="B10" s="16">
        <v>135.44999999999999</v>
      </c>
      <c r="D10" t="s">
        <v>8</v>
      </c>
      <c r="E10" s="16">
        <f>AVERAGE(B10:B68)</f>
        <v>135.53636440677968</v>
      </c>
      <c r="M10" t="s">
        <v>23</v>
      </c>
      <c r="N10">
        <v>5.7999999999999996E-3</v>
      </c>
      <c r="R10" t="s">
        <v>35</v>
      </c>
      <c r="S10">
        <v>3.0000000000000001E-3</v>
      </c>
    </row>
    <row r="11" spans="1:20" x14ac:dyDescent="0.35">
      <c r="A11" s="6">
        <v>42070</v>
      </c>
      <c r="B11" s="16">
        <v>136.3049</v>
      </c>
      <c r="D11" t="s">
        <v>9</v>
      </c>
      <c r="E11">
        <f>STDEV(B10:B68)</f>
        <v>0.2584831707739379</v>
      </c>
      <c r="M11" t="s">
        <v>25</v>
      </c>
      <c r="N11">
        <v>2</v>
      </c>
      <c r="R11" t="s">
        <v>36</v>
      </c>
      <c r="S11">
        <v>100</v>
      </c>
    </row>
    <row r="12" spans="1:20" x14ac:dyDescent="0.35">
      <c r="A12" s="6">
        <v>42076</v>
      </c>
      <c r="B12" s="16">
        <v>135.79949999999999</v>
      </c>
      <c r="D12" t="s">
        <v>10</v>
      </c>
      <c r="E12">
        <f>COUNT(B10:B68)</f>
        <v>59</v>
      </c>
      <c r="M12" t="s">
        <v>26</v>
      </c>
      <c r="N12">
        <f>N10/N11</f>
        <v>2.8999999999999998E-3</v>
      </c>
      <c r="R12" t="s">
        <v>26</v>
      </c>
      <c r="S12">
        <f>S10/3^0.5</f>
        <v>1.7320508075688774E-3</v>
      </c>
    </row>
    <row r="13" spans="1:20" x14ac:dyDescent="0.35">
      <c r="A13" s="6">
        <v>42082</v>
      </c>
      <c r="B13" s="16">
        <v>135.4888</v>
      </c>
    </row>
    <row r="14" spans="1:20" x14ac:dyDescent="0.35">
      <c r="A14" s="6">
        <v>42088</v>
      </c>
      <c r="B14" s="16">
        <v>135.35730000000001</v>
      </c>
      <c r="T14" s="3" t="s">
        <v>34</v>
      </c>
    </row>
    <row r="15" spans="1:20" x14ac:dyDescent="0.35">
      <c r="A15" s="6">
        <v>42094</v>
      </c>
      <c r="B15" s="16">
        <v>135.47839999999999</v>
      </c>
      <c r="M15" s="3" t="s">
        <v>27</v>
      </c>
      <c r="N15" s="14" t="s">
        <v>28</v>
      </c>
      <c r="O15" s="3" t="s">
        <v>34</v>
      </c>
      <c r="R15" s="3" t="s">
        <v>27</v>
      </c>
      <c r="S15" s="14" t="s">
        <v>28</v>
      </c>
      <c r="T15" s="24">
        <f>S12/E10</f>
        <v>1.2779233198040823E-5</v>
      </c>
    </row>
    <row r="16" spans="1:20" ht="15" thickBot="1" x14ac:dyDescent="0.4">
      <c r="A16" s="6">
        <v>42100</v>
      </c>
      <c r="B16" s="16">
        <v>135.51349999999999</v>
      </c>
      <c r="M16" t="s">
        <v>26</v>
      </c>
      <c r="N16">
        <v>100</v>
      </c>
      <c r="O16" s="24">
        <f>N12/E10</f>
        <v>2.1396471808085022E-5</v>
      </c>
      <c r="R16" t="s">
        <v>26</v>
      </c>
      <c r="S16">
        <v>100</v>
      </c>
      <c r="T16" s="23">
        <f>E11/E10</f>
        <v>1.9071130608030997E-3</v>
      </c>
    </row>
    <row r="17" spans="1:20" x14ac:dyDescent="0.35">
      <c r="A17" s="6">
        <v>42106</v>
      </c>
      <c r="B17" s="16">
        <v>135.5215</v>
      </c>
      <c r="D17" s="10" t="s">
        <v>11</v>
      </c>
      <c r="E17" s="10" t="s">
        <v>13</v>
      </c>
      <c r="M17" t="s">
        <v>29</v>
      </c>
      <c r="N17">
        <f>E12</f>
        <v>59</v>
      </c>
      <c r="O17" s="23">
        <f>E11/E10</f>
        <v>1.9071130608030997E-3</v>
      </c>
      <c r="R17" t="s">
        <v>29</v>
      </c>
      <c r="S17">
        <f>E12</f>
        <v>59</v>
      </c>
      <c r="T17" s="25">
        <f>(T15^2+T16^2)^0.5</f>
        <v>1.9071558760329207E-3</v>
      </c>
    </row>
    <row r="18" spans="1:20" x14ac:dyDescent="0.35">
      <c r="A18" s="6">
        <v>42112</v>
      </c>
      <c r="B18" s="16">
        <v>135.1755</v>
      </c>
      <c r="D18" s="8">
        <v>134.9838</v>
      </c>
      <c r="E18" s="8">
        <v>1</v>
      </c>
      <c r="M18" t="s">
        <v>31</v>
      </c>
      <c r="O18" s="25">
        <f>(O16^2+O17^2)^0.5</f>
        <v>1.9072330837345503E-3</v>
      </c>
      <c r="R18" t="s">
        <v>31</v>
      </c>
    </row>
    <row r="19" spans="1:20" x14ac:dyDescent="0.35">
      <c r="A19" s="6">
        <v>42118</v>
      </c>
      <c r="B19" s="16">
        <v>135.02180000000001</v>
      </c>
      <c r="D19" s="8">
        <v>135.17252857142859</v>
      </c>
      <c r="E19" s="8">
        <v>4</v>
      </c>
      <c r="M19" t="s">
        <v>32</v>
      </c>
      <c r="N19" s="19">
        <f>O18^4/(O16^4/(N16-1)+O17^4/(N17-1))</f>
        <v>58.014601610372438</v>
      </c>
      <c r="R19" t="s">
        <v>32</v>
      </c>
      <c r="S19" s="19">
        <f>T17^4/(T15^4/(S16-1)+T16^4/(S17-1))</f>
        <v>58.005208572773164</v>
      </c>
    </row>
    <row r="20" spans="1:20" x14ac:dyDescent="0.35">
      <c r="A20" s="6">
        <v>42124</v>
      </c>
      <c r="B20" s="16">
        <v>135.2287</v>
      </c>
      <c r="D20" s="8">
        <v>135.36125714285714</v>
      </c>
      <c r="E20" s="8">
        <v>11</v>
      </c>
      <c r="M20" t="s">
        <v>33</v>
      </c>
      <c r="N20" s="18">
        <f>TINV(0.05,N19)</f>
        <v>2.0017174841452352</v>
      </c>
      <c r="R20" t="s">
        <v>33</v>
      </c>
      <c r="S20" s="18">
        <f>TINV(0.05,S19)</f>
        <v>2.0017174841452352</v>
      </c>
      <c r="T20" s="26">
        <f>T17*S20</f>
        <v>3.81758726204542E-3</v>
      </c>
    </row>
    <row r="21" spans="1:20" x14ac:dyDescent="0.35">
      <c r="A21" s="6">
        <v>42130</v>
      </c>
      <c r="B21" s="16">
        <v>135.48490000000001</v>
      </c>
      <c r="D21" s="8">
        <v>135.54998571428573</v>
      </c>
      <c r="E21" s="8">
        <v>15</v>
      </c>
      <c r="M21" t="s">
        <v>23</v>
      </c>
      <c r="O21" s="26">
        <f>O18*N20</f>
        <v>3.8177418100516828E-3</v>
      </c>
      <c r="R21" t="s">
        <v>23</v>
      </c>
    </row>
    <row r="22" spans="1:20" x14ac:dyDescent="0.35">
      <c r="A22" s="6">
        <v>42136</v>
      </c>
      <c r="B22" s="16">
        <v>135.792</v>
      </c>
      <c r="D22" s="8">
        <v>135.73871428571428</v>
      </c>
      <c r="E22" s="8">
        <v>14</v>
      </c>
    </row>
    <row r="23" spans="1:20" x14ac:dyDescent="0.35">
      <c r="A23" s="6">
        <v>42142</v>
      </c>
      <c r="B23" s="16">
        <v>134.9838</v>
      </c>
      <c r="D23" s="8">
        <v>135.92744285714286</v>
      </c>
      <c r="E23" s="8">
        <v>12</v>
      </c>
    </row>
    <row r="24" spans="1:20" x14ac:dyDescent="0.35">
      <c r="A24" s="6">
        <v>42148</v>
      </c>
      <c r="B24" s="16">
        <v>135.5607</v>
      </c>
      <c r="D24" s="8">
        <v>136.11617142857142</v>
      </c>
      <c r="E24" s="8">
        <v>0</v>
      </c>
    </row>
    <row r="25" spans="1:20" ht="15" thickBot="1" x14ac:dyDescent="0.4">
      <c r="A25" s="6">
        <v>42154</v>
      </c>
      <c r="B25" s="16">
        <v>135.65</v>
      </c>
      <c r="D25" s="9" t="s">
        <v>12</v>
      </c>
      <c r="E25" s="9">
        <v>2</v>
      </c>
    </row>
    <row r="26" spans="1:20" x14ac:dyDescent="0.35">
      <c r="A26" s="6">
        <v>42160</v>
      </c>
      <c r="B26" s="16">
        <v>135.8347</v>
      </c>
      <c r="D26" s="8"/>
      <c r="E26" s="8"/>
    </row>
    <row r="27" spans="1:20" x14ac:dyDescent="0.35">
      <c r="A27" s="6">
        <v>42166</v>
      </c>
      <c r="B27" s="16">
        <v>135.5308</v>
      </c>
      <c r="D27" s="8"/>
      <c r="E27" s="8"/>
    </row>
    <row r="28" spans="1:20" x14ac:dyDescent="0.35">
      <c r="A28" s="6">
        <v>42172</v>
      </c>
      <c r="B28" s="16">
        <v>135.56649999999999</v>
      </c>
      <c r="D28" s="22"/>
      <c r="E28" s="22"/>
    </row>
    <row r="29" spans="1:20" x14ac:dyDescent="0.35">
      <c r="A29" s="6">
        <v>42178</v>
      </c>
      <c r="B29" s="16">
        <v>135.3603</v>
      </c>
    </row>
    <row r="30" spans="1:20" x14ac:dyDescent="0.35">
      <c r="A30" s="6">
        <v>42184</v>
      </c>
      <c r="B30" s="16">
        <v>136.17320000000001</v>
      </c>
    </row>
    <row r="31" spans="1:20" x14ac:dyDescent="0.35">
      <c r="A31" s="6">
        <v>42190</v>
      </c>
      <c r="B31" s="16">
        <v>135.64070000000001</v>
      </c>
    </row>
    <row r="32" spans="1:20" x14ac:dyDescent="0.35">
      <c r="A32" s="6">
        <v>42196</v>
      </c>
      <c r="B32" s="16">
        <v>135.61179999999999</v>
      </c>
    </row>
    <row r="33" spans="1:2" x14ac:dyDescent="0.35">
      <c r="A33" s="6">
        <v>42202</v>
      </c>
      <c r="B33" s="16">
        <v>135.8227</v>
      </c>
    </row>
    <row r="34" spans="1:2" x14ac:dyDescent="0.35">
      <c r="A34" s="6">
        <v>42208</v>
      </c>
      <c r="B34" s="16">
        <v>135.4522</v>
      </c>
    </row>
    <row r="35" spans="1:2" x14ac:dyDescent="0.35">
      <c r="A35" s="6">
        <v>42214</v>
      </c>
      <c r="B35" s="16">
        <v>135.30279999999999</v>
      </c>
    </row>
    <row r="36" spans="1:2" x14ac:dyDescent="0.35">
      <c r="A36" s="6">
        <v>42220</v>
      </c>
      <c r="B36" s="16">
        <v>135.32769999999999</v>
      </c>
    </row>
    <row r="37" spans="1:2" x14ac:dyDescent="0.35">
      <c r="A37" s="6">
        <v>42226</v>
      </c>
      <c r="B37" s="16">
        <v>135.79730000000001</v>
      </c>
    </row>
    <row r="38" spans="1:2" x14ac:dyDescent="0.35">
      <c r="A38" s="6">
        <v>42232</v>
      </c>
      <c r="B38" s="16">
        <v>135.6123</v>
      </c>
    </row>
    <row r="39" spans="1:2" x14ac:dyDescent="0.35">
      <c r="A39" s="6">
        <v>42238</v>
      </c>
      <c r="B39" s="16">
        <v>135.3364</v>
      </c>
    </row>
    <row r="40" spans="1:2" x14ac:dyDescent="0.35">
      <c r="A40" s="6">
        <v>42244</v>
      </c>
      <c r="B40" s="16">
        <v>135.2869</v>
      </c>
    </row>
    <row r="41" spans="1:2" x14ac:dyDescent="0.35">
      <c r="A41" s="6">
        <v>42250</v>
      </c>
      <c r="B41" s="16">
        <v>135.8288</v>
      </c>
    </row>
    <row r="42" spans="1:2" x14ac:dyDescent="0.35">
      <c r="A42" s="6">
        <v>42256</v>
      </c>
      <c r="B42" s="16">
        <v>135.41569999999999</v>
      </c>
    </row>
    <row r="43" spans="1:2" x14ac:dyDescent="0.35">
      <c r="A43" s="6">
        <v>42262</v>
      </c>
      <c r="B43" s="16">
        <v>135.80359999999999</v>
      </c>
    </row>
    <row r="44" spans="1:2" x14ac:dyDescent="0.35">
      <c r="A44" s="6">
        <v>42268</v>
      </c>
      <c r="B44" s="16">
        <v>135.73509999999999</v>
      </c>
    </row>
    <row r="45" spans="1:2" x14ac:dyDescent="0.35">
      <c r="A45" s="6">
        <v>42274</v>
      </c>
      <c r="B45" s="16">
        <v>135.40090000000001</v>
      </c>
    </row>
    <row r="46" spans="1:2" x14ac:dyDescent="0.35">
      <c r="A46" s="6">
        <v>42280</v>
      </c>
      <c r="B46" s="16">
        <v>135.66329999999999</v>
      </c>
    </row>
    <row r="47" spans="1:2" x14ac:dyDescent="0.35">
      <c r="A47" s="6">
        <v>42286</v>
      </c>
      <c r="B47" s="16">
        <v>135.1611</v>
      </c>
    </row>
    <row r="48" spans="1:2" x14ac:dyDescent="0.35">
      <c r="A48" s="6">
        <v>42292</v>
      </c>
      <c r="B48" s="16">
        <v>135.60990000000001</v>
      </c>
    </row>
    <row r="49" spans="1:2" x14ac:dyDescent="0.35">
      <c r="A49" s="6">
        <v>42298</v>
      </c>
      <c r="B49" s="16">
        <v>135.46950000000001</v>
      </c>
    </row>
    <row r="50" spans="1:2" x14ac:dyDescent="0.35">
      <c r="A50" s="6">
        <v>42304</v>
      </c>
      <c r="B50" s="16">
        <v>135.10650000000001</v>
      </c>
    </row>
    <row r="51" spans="1:2" x14ac:dyDescent="0.35">
      <c r="A51" s="6">
        <v>42310</v>
      </c>
      <c r="B51" s="16">
        <v>135.7834</v>
      </c>
    </row>
    <row r="52" spans="1:2" x14ac:dyDescent="0.35">
      <c r="A52" s="6">
        <v>42316</v>
      </c>
      <c r="B52" s="16">
        <v>135.36930000000001</v>
      </c>
    </row>
    <row r="53" spans="1:2" x14ac:dyDescent="0.35">
      <c r="A53" s="6">
        <v>42322</v>
      </c>
      <c r="B53" s="16">
        <v>135.74809999999999</v>
      </c>
    </row>
    <row r="54" spans="1:2" x14ac:dyDescent="0.35">
      <c r="A54" s="6">
        <v>42328</v>
      </c>
      <c r="B54" s="16">
        <v>135.1147</v>
      </c>
    </row>
    <row r="55" spans="1:2" x14ac:dyDescent="0.35">
      <c r="A55" s="6">
        <v>42334</v>
      </c>
      <c r="B55" s="16">
        <v>135.57210000000001</v>
      </c>
    </row>
    <row r="56" spans="1:2" x14ac:dyDescent="0.35">
      <c r="A56" s="6">
        <v>42340</v>
      </c>
      <c r="B56" s="16">
        <v>135.5737</v>
      </c>
    </row>
    <row r="57" spans="1:2" x14ac:dyDescent="0.35">
      <c r="A57" s="6">
        <v>42346</v>
      </c>
      <c r="B57" s="16">
        <v>135.42320000000001</v>
      </c>
    </row>
    <row r="58" spans="1:2" x14ac:dyDescent="0.35">
      <c r="A58" s="6">
        <v>42352</v>
      </c>
      <c r="B58" s="16">
        <v>135.53229999999999</v>
      </c>
    </row>
    <row r="59" spans="1:2" x14ac:dyDescent="0.35">
      <c r="A59" s="6">
        <v>42358</v>
      </c>
      <c r="B59" s="16">
        <v>135.84800000000001</v>
      </c>
    </row>
    <row r="60" spans="1:2" x14ac:dyDescent="0.35">
      <c r="A60" s="6">
        <v>42364</v>
      </c>
      <c r="B60" s="16">
        <v>135.3074</v>
      </c>
    </row>
    <row r="61" spans="1:2" x14ac:dyDescent="0.35">
      <c r="A61" s="6">
        <v>42370</v>
      </c>
      <c r="B61" s="16">
        <v>135.57990000000001</v>
      </c>
    </row>
    <row r="62" spans="1:2" x14ac:dyDescent="0.35">
      <c r="A62" s="6">
        <v>42376</v>
      </c>
      <c r="B62" s="16">
        <v>135.33799999999999</v>
      </c>
    </row>
    <row r="63" spans="1:2" x14ac:dyDescent="0.35">
      <c r="A63" s="6">
        <v>42382</v>
      </c>
      <c r="B63" s="16">
        <v>135.9204</v>
      </c>
    </row>
    <row r="64" spans="1:2" x14ac:dyDescent="0.35">
      <c r="A64" s="6">
        <v>42388</v>
      </c>
      <c r="B64" s="16">
        <v>135.33680000000001</v>
      </c>
    </row>
    <row r="65" spans="1:2" x14ac:dyDescent="0.35">
      <c r="A65" s="6">
        <v>42394</v>
      </c>
      <c r="B65" s="16">
        <v>135.56219999999999</v>
      </c>
    </row>
    <row r="66" spans="1:2" x14ac:dyDescent="0.35">
      <c r="A66" s="6">
        <v>42400</v>
      </c>
      <c r="B66" s="16">
        <v>135.68350000000001</v>
      </c>
    </row>
    <row r="67" spans="1:2" x14ac:dyDescent="0.35">
      <c r="A67" s="6">
        <v>42406</v>
      </c>
      <c r="B67" s="16">
        <v>135.4802</v>
      </c>
    </row>
    <row r="68" spans="1:2" x14ac:dyDescent="0.35">
      <c r="A68" s="6">
        <v>42412</v>
      </c>
      <c r="B68" s="16">
        <v>135.81030000000001</v>
      </c>
    </row>
    <row r="69" spans="1:2" x14ac:dyDescent="0.35">
      <c r="A69" s="6">
        <v>42418</v>
      </c>
      <c r="B69" s="16">
        <v>135.71680000000001</v>
      </c>
    </row>
    <row r="70" spans="1:2" x14ac:dyDescent="0.35">
      <c r="A70" s="6">
        <v>42424</v>
      </c>
      <c r="B70" s="16">
        <v>135.55799999999999</v>
      </c>
    </row>
    <row r="71" spans="1:2" x14ac:dyDescent="0.35">
      <c r="A71" s="6">
        <v>42430</v>
      </c>
      <c r="B71" s="16">
        <v>135.35120000000001</v>
      </c>
    </row>
    <row r="72" spans="1:2" x14ac:dyDescent="0.35">
      <c r="A72" s="6">
        <v>42436</v>
      </c>
      <c r="B72" s="16">
        <v>135.44900000000001</v>
      </c>
    </row>
    <row r="73" spans="1:2" x14ac:dyDescent="0.35">
      <c r="A73" s="6">
        <v>42442</v>
      </c>
      <c r="B73" s="16">
        <v>135.483</v>
      </c>
    </row>
    <row r="74" spans="1:2" x14ac:dyDescent="0.35">
      <c r="A74" s="6">
        <v>42448</v>
      </c>
      <c r="B74" s="16">
        <v>135.37039999999999</v>
      </c>
    </row>
    <row r="75" spans="1:2" x14ac:dyDescent="0.35">
      <c r="A75" s="6">
        <v>42454</v>
      </c>
      <c r="B75" s="16">
        <v>135.90620000000001</v>
      </c>
    </row>
    <row r="76" spans="1:2" x14ac:dyDescent="0.35">
      <c r="A76" s="6">
        <v>42460</v>
      </c>
      <c r="B76" s="16">
        <v>135.21780000000001</v>
      </c>
    </row>
    <row r="77" spans="1:2" x14ac:dyDescent="0.35">
      <c r="A77" s="6">
        <v>42466</v>
      </c>
      <c r="B77" s="16">
        <v>135.30240000000001</v>
      </c>
    </row>
    <row r="78" spans="1:2" x14ac:dyDescent="0.35">
      <c r="A78" s="6">
        <v>42472</v>
      </c>
      <c r="B78" s="16">
        <v>135.381</v>
      </c>
    </row>
    <row r="79" spans="1:2" x14ac:dyDescent="0.35">
      <c r="A79" s="6">
        <v>42478</v>
      </c>
      <c r="B79" s="16">
        <v>135.43940000000001</v>
      </c>
    </row>
    <row r="80" spans="1:2" x14ac:dyDescent="0.35">
      <c r="A80" s="6">
        <v>42484</v>
      </c>
      <c r="B80">
        <v>135.7064</v>
      </c>
    </row>
    <row r="81" spans="1:2" x14ac:dyDescent="0.35">
      <c r="A81" s="6">
        <v>42490</v>
      </c>
      <c r="B81">
        <v>135.85249999999999</v>
      </c>
    </row>
    <row r="82" spans="1:2" x14ac:dyDescent="0.35">
      <c r="A82" s="6">
        <v>42496</v>
      </c>
      <c r="B82">
        <v>135.6559</v>
      </c>
    </row>
    <row r="83" spans="1:2" x14ac:dyDescent="0.35">
      <c r="A83" s="6">
        <v>42502</v>
      </c>
      <c r="B83">
        <v>135.15479999999999</v>
      </c>
    </row>
    <row r="84" spans="1:2" x14ac:dyDescent="0.35">
      <c r="A84" s="6">
        <v>42508</v>
      </c>
      <c r="B84">
        <v>135.35120000000001</v>
      </c>
    </row>
    <row r="85" spans="1:2" x14ac:dyDescent="0.35">
      <c r="A85" s="6">
        <v>42514</v>
      </c>
      <c r="B85">
        <v>135.8562</v>
      </c>
    </row>
    <row r="86" spans="1:2" x14ac:dyDescent="0.35">
      <c r="A86" s="6">
        <v>42520</v>
      </c>
      <c r="B86">
        <v>135.4316</v>
      </c>
    </row>
    <row r="87" spans="1:2" x14ac:dyDescent="0.35">
      <c r="A87" s="6">
        <v>42526</v>
      </c>
      <c r="B87">
        <v>135.85120000000001</v>
      </c>
    </row>
    <row r="88" spans="1:2" x14ac:dyDescent="0.35">
      <c r="A88" s="6">
        <v>42532</v>
      </c>
      <c r="B88">
        <v>135.6148</v>
      </c>
    </row>
    <row r="89" spans="1:2" x14ac:dyDescent="0.35">
      <c r="A89" s="6">
        <v>42538</v>
      </c>
      <c r="B89">
        <v>135.4016</v>
      </c>
    </row>
  </sheetData>
  <mergeCells count="8">
    <mergeCell ref="R8:S8"/>
    <mergeCell ref="M7:N7"/>
    <mergeCell ref="R7:S7"/>
    <mergeCell ref="A1:I1"/>
    <mergeCell ref="A3:I3"/>
    <mergeCell ref="A5:I5"/>
    <mergeCell ref="B6:I6"/>
    <mergeCell ref="M8:N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88"/>
  <sheetViews>
    <sheetView workbookViewId="0">
      <selection activeCell="H32" sqref="H32"/>
    </sheetView>
  </sheetViews>
  <sheetFormatPr defaultRowHeight="14.5" x14ac:dyDescent="0.35"/>
  <cols>
    <col min="1" max="1" width="9.90625" bestFit="1" customWidth="1"/>
    <col min="2" max="2" width="18.54296875" bestFit="1" customWidth="1"/>
  </cols>
  <sheetData>
    <row r="1" spans="1:9" ht="73.75" customHeight="1" x14ac:dyDescent="0.35">
      <c r="A1" s="41" t="s">
        <v>124</v>
      </c>
      <c r="B1" s="41"/>
      <c r="C1" s="41"/>
      <c r="D1" s="41"/>
      <c r="E1" s="41"/>
      <c r="F1" s="41"/>
      <c r="G1" s="41"/>
      <c r="H1" s="41"/>
      <c r="I1" s="41"/>
    </row>
    <row r="2" spans="1:9" x14ac:dyDescent="0.35">
      <c r="A2" s="4"/>
      <c r="B2" s="4"/>
      <c r="C2" s="4"/>
      <c r="D2" s="4"/>
      <c r="E2" s="4"/>
      <c r="F2" s="1"/>
    </row>
    <row r="3" spans="1:9" ht="17.399999999999999" customHeight="1" x14ac:dyDescent="0.35">
      <c r="A3" s="42" t="s">
        <v>125</v>
      </c>
      <c r="B3" s="42"/>
      <c r="C3" s="42"/>
      <c r="D3" s="42"/>
      <c r="E3" s="42"/>
      <c r="F3" s="42"/>
      <c r="G3" s="42"/>
      <c r="H3" s="42"/>
      <c r="I3" s="42"/>
    </row>
    <row r="5" spans="1:9" ht="27" customHeight="1" x14ac:dyDescent="0.35">
      <c r="A5" s="43" t="s">
        <v>44</v>
      </c>
      <c r="B5" s="43"/>
      <c r="C5" s="43"/>
      <c r="D5" s="43"/>
      <c r="E5" s="43"/>
      <c r="F5" s="43"/>
      <c r="G5" s="43"/>
      <c r="H5" s="43"/>
      <c r="I5" s="43"/>
    </row>
    <row r="7" spans="1:9" x14ac:dyDescent="0.35">
      <c r="A7" s="3" t="s">
        <v>0</v>
      </c>
    </row>
    <row r="8" spans="1:9" x14ac:dyDescent="0.35">
      <c r="A8" s="7" t="s">
        <v>7</v>
      </c>
      <c r="B8" t="s">
        <v>24</v>
      </c>
    </row>
    <row r="9" spans="1:9" x14ac:dyDescent="0.35">
      <c r="A9" s="6">
        <v>42064</v>
      </c>
      <c r="B9" s="16">
        <v>135.16319999999999</v>
      </c>
      <c r="C9" t="s">
        <v>41</v>
      </c>
    </row>
    <row r="10" spans="1:9" x14ac:dyDescent="0.35">
      <c r="A10" s="6">
        <v>42070</v>
      </c>
      <c r="B10" s="16">
        <v>135.0692</v>
      </c>
    </row>
    <row r="11" spans="1:9" x14ac:dyDescent="0.35">
      <c r="A11" s="6">
        <v>42076</v>
      </c>
      <c r="B11" s="16">
        <v>135.1123</v>
      </c>
    </row>
    <row r="12" spans="1:9" x14ac:dyDescent="0.35">
      <c r="A12" s="6">
        <v>42082</v>
      </c>
      <c r="B12" s="16">
        <v>135.26240000000001</v>
      </c>
    </row>
    <row r="13" spans="1:9" x14ac:dyDescent="0.35">
      <c r="A13" s="6">
        <v>42088</v>
      </c>
      <c r="B13" s="16">
        <v>135.03450000000001</v>
      </c>
    </row>
    <row r="14" spans="1:9" x14ac:dyDescent="0.35">
      <c r="A14" s="6">
        <v>42094</v>
      </c>
      <c r="B14" s="16">
        <v>135.14750000000001</v>
      </c>
    </row>
    <row r="15" spans="1:9" x14ac:dyDescent="0.35">
      <c r="A15" s="6">
        <v>42100</v>
      </c>
      <c r="B15" s="16">
        <v>134.92150000000001</v>
      </c>
    </row>
    <row r="16" spans="1:9" x14ac:dyDescent="0.35">
      <c r="A16" s="6">
        <v>42106</v>
      </c>
      <c r="B16" s="16">
        <v>135.17609999999999</v>
      </c>
    </row>
    <row r="17" spans="1:2" x14ac:dyDescent="0.35">
      <c r="A17" s="6">
        <v>42112</v>
      </c>
      <c r="B17" s="16">
        <v>135.1892</v>
      </c>
    </row>
    <row r="18" spans="1:2" x14ac:dyDescent="0.35">
      <c r="A18" s="6">
        <v>42118</v>
      </c>
      <c r="B18" s="16">
        <v>135.17519999999999</v>
      </c>
    </row>
    <row r="19" spans="1:2" x14ac:dyDescent="0.35">
      <c r="A19" s="6">
        <v>42124</v>
      </c>
      <c r="B19" s="16">
        <v>135.3038</v>
      </c>
    </row>
    <row r="20" spans="1:2" x14ac:dyDescent="0.35">
      <c r="A20" s="6">
        <v>42130</v>
      </c>
      <c r="B20" s="16">
        <v>135.35659999999999</v>
      </c>
    </row>
    <row r="21" spans="1:2" x14ac:dyDescent="0.35">
      <c r="A21" s="6">
        <v>42136</v>
      </c>
      <c r="B21" s="16">
        <v>135.16030000000001</v>
      </c>
    </row>
    <row r="22" spans="1:2" x14ac:dyDescent="0.35">
      <c r="A22" s="6">
        <v>42142</v>
      </c>
      <c r="B22" s="16">
        <v>135.078</v>
      </c>
    </row>
    <row r="23" spans="1:2" x14ac:dyDescent="0.35">
      <c r="A23" s="6">
        <v>42148</v>
      </c>
      <c r="B23" s="16">
        <v>135.18</v>
      </c>
    </row>
    <row r="24" spans="1:2" x14ac:dyDescent="0.35">
      <c r="A24" s="6">
        <v>42154</v>
      </c>
      <c r="B24" s="16">
        <v>135.03649999999999</v>
      </c>
    </row>
    <row r="25" spans="1:2" x14ac:dyDescent="0.35">
      <c r="A25" s="6">
        <v>42160</v>
      </c>
      <c r="B25" s="16">
        <v>135.17060000000001</v>
      </c>
    </row>
    <row r="26" spans="1:2" x14ac:dyDescent="0.35">
      <c r="A26" s="6">
        <v>42166</v>
      </c>
      <c r="B26" s="16">
        <v>135.2884</v>
      </c>
    </row>
    <row r="27" spans="1:2" x14ac:dyDescent="0.35">
      <c r="A27" s="6">
        <v>42172</v>
      </c>
      <c r="B27" s="16">
        <v>135.32839999999999</v>
      </c>
    </row>
    <row r="28" spans="1:2" x14ac:dyDescent="0.35">
      <c r="A28" s="6">
        <v>42178</v>
      </c>
      <c r="B28" s="16">
        <v>135.26439999999999</v>
      </c>
    </row>
    <row r="29" spans="1:2" x14ac:dyDescent="0.35">
      <c r="A29" s="6">
        <v>42184</v>
      </c>
      <c r="B29" s="16">
        <v>135.38030000000001</v>
      </c>
    </row>
    <row r="30" spans="1:2" x14ac:dyDescent="0.35">
      <c r="A30" s="6">
        <v>42190</v>
      </c>
      <c r="B30" s="16">
        <v>135.37540000000001</v>
      </c>
    </row>
    <row r="31" spans="1:2" x14ac:dyDescent="0.35">
      <c r="A31" s="6">
        <v>42196</v>
      </c>
      <c r="B31" s="16">
        <v>135.43520000000001</v>
      </c>
    </row>
    <row r="32" spans="1:2" x14ac:dyDescent="0.35">
      <c r="A32" s="6">
        <v>42202</v>
      </c>
      <c r="B32" s="16">
        <v>135.6302</v>
      </c>
    </row>
    <row r="33" spans="1:2" x14ac:dyDescent="0.35">
      <c r="A33" s="6">
        <v>42208</v>
      </c>
      <c r="B33" s="16">
        <v>135.1825</v>
      </c>
    </row>
    <row r="34" spans="1:2" x14ac:dyDescent="0.35">
      <c r="A34" s="6">
        <v>42214</v>
      </c>
      <c r="B34" s="16">
        <v>135.35759999999999</v>
      </c>
    </row>
    <row r="35" spans="1:2" x14ac:dyDescent="0.35">
      <c r="A35" s="6">
        <v>42220</v>
      </c>
      <c r="B35" s="16">
        <v>135.39089999999999</v>
      </c>
    </row>
    <row r="36" spans="1:2" x14ac:dyDescent="0.35">
      <c r="A36" s="6">
        <v>42226</v>
      </c>
      <c r="B36" s="16">
        <v>135.40129999999999</v>
      </c>
    </row>
    <row r="37" spans="1:2" x14ac:dyDescent="0.35">
      <c r="A37" s="6">
        <v>42232</v>
      </c>
      <c r="B37" s="16">
        <v>135.4958</v>
      </c>
    </row>
    <row r="38" spans="1:2" x14ac:dyDescent="0.35">
      <c r="A38" s="6">
        <v>42238</v>
      </c>
      <c r="B38" s="16">
        <v>135.41970000000001</v>
      </c>
    </row>
    <row r="39" spans="1:2" x14ac:dyDescent="0.35">
      <c r="A39" s="6">
        <v>42244</v>
      </c>
      <c r="B39" s="16">
        <v>135.27549999999999</v>
      </c>
    </row>
    <row r="40" spans="1:2" x14ac:dyDescent="0.35">
      <c r="A40" s="6">
        <v>42250</v>
      </c>
      <c r="B40" s="16">
        <v>135.506</v>
      </c>
    </row>
    <row r="41" spans="1:2" x14ac:dyDescent="0.35">
      <c r="A41" s="6">
        <v>42256</v>
      </c>
      <c r="B41" s="16">
        <v>135.5438</v>
      </c>
    </row>
    <row r="42" spans="1:2" x14ac:dyDescent="0.35">
      <c r="A42" s="6">
        <v>42262</v>
      </c>
      <c r="B42" s="16">
        <v>135.48249999999999</v>
      </c>
    </row>
    <row r="43" spans="1:2" x14ac:dyDescent="0.35">
      <c r="A43" s="6">
        <v>42268</v>
      </c>
      <c r="B43" s="16">
        <v>135.6096</v>
      </c>
    </row>
    <row r="44" spans="1:2" x14ac:dyDescent="0.35">
      <c r="A44" s="6">
        <v>42274</v>
      </c>
      <c r="B44" s="16">
        <v>135.46350000000001</v>
      </c>
    </row>
    <row r="45" spans="1:2" x14ac:dyDescent="0.35">
      <c r="A45" s="6">
        <v>42280</v>
      </c>
      <c r="B45" s="16">
        <v>135.21279999999999</v>
      </c>
    </row>
    <row r="46" spans="1:2" x14ac:dyDescent="0.35">
      <c r="A46" s="6">
        <v>42286</v>
      </c>
      <c r="B46" s="16">
        <v>135.38720000000001</v>
      </c>
    </row>
    <row r="47" spans="1:2" x14ac:dyDescent="0.35">
      <c r="A47" s="6">
        <v>42292</v>
      </c>
      <c r="B47" s="16">
        <v>135.50190000000001</v>
      </c>
    </row>
    <row r="48" spans="1:2" x14ac:dyDescent="0.35">
      <c r="A48" s="6">
        <v>42298</v>
      </c>
      <c r="B48" s="16">
        <v>135.58080000000001</v>
      </c>
    </row>
    <row r="49" spans="1:2" x14ac:dyDescent="0.35">
      <c r="A49" s="6">
        <v>42304</v>
      </c>
      <c r="B49" s="16">
        <v>135.51439999999999</v>
      </c>
    </row>
    <row r="50" spans="1:2" x14ac:dyDescent="0.35">
      <c r="A50" s="6">
        <v>42310</v>
      </c>
      <c r="B50" s="16">
        <v>135.59739999999999</v>
      </c>
    </row>
    <row r="51" spans="1:2" x14ac:dyDescent="0.35">
      <c r="A51" s="6">
        <v>42316</v>
      </c>
      <c r="B51" s="16">
        <v>135.60120000000001</v>
      </c>
    </row>
    <row r="52" spans="1:2" x14ac:dyDescent="0.35">
      <c r="A52" s="6">
        <v>42322</v>
      </c>
      <c r="B52" s="16">
        <v>135.57550000000001</v>
      </c>
    </row>
    <row r="53" spans="1:2" x14ac:dyDescent="0.35">
      <c r="A53" s="6">
        <v>42328</v>
      </c>
      <c r="B53" s="16">
        <v>135.59270000000001</v>
      </c>
    </row>
    <row r="54" spans="1:2" x14ac:dyDescent="0.35">
      <c r="A54" s="6">
        <v>42334</v>
      </c>
      <c r="B54" s="16">
        <v>135.4522</v>
      </c>
    </row>
    <row r="55" spans="1:2" x14ac:dyDescent="0.35">
      <c r="A55" s="6">
        <v>42340</v>
      </c>
      <c r="B55" s="16">
        <v>135.4898</v>
      </c>
    </row>
    <row r="56" spans="1:2" x14ac:dyDescent="0.35">
      <c r="A56" s="6">
        <v>42346</v>
      </c>
      <c r="B56" s="16">
        <v>135.54920000000001</v>
      </c>
    </row>
    <row r="57" spans="1:2" x14ac:dyDescent="0.35">
      <c r="A57" s="6">
        <v>42352</v>
      </c>
      <c r="B57" s="16">
        <v>135.4051</v>
      </c>
    </row>
    <row r="58" spans="1:2" x14ac:dyDescent="0.35">
      <c r="A58" s="6">
        <v>42358</v>
      </c>
      <c r="B58" s="16">
        <v>135.69110000000001</v>
      </c>
    </row>
    <row r="59" spans="1:2" x14ac:dyDescent="0.35">
      <c r="A59" s="6">
        <v>42364</v>
      </c>
      <c r="B59" s="16">
        <v>135.5035</v>
      </c>
    </row>
    <row r="60" spans="1:2" x14ac:dyDescent="0.35">
      <c r="A60" s="6">
        <v>42370</v>
      </c>
      <c r="B60" s="16">
        <v>135.63849999999999</v>
      </c>
    </row>
    <row r="61" spans="1:2" x14ac:dyDescent="0.35">
      <c r="A61" s="6">
        <v>42376</v>
      </c>
      <c r="B61" s="16">
        <v>135.62469999999999</v>
      </c>
    </row>
    <row r="62" spans="1:2" x14ac:dyDescent="0.35">
      <c r="A62" s="6">
        <v>42382</v>
      </c>
      <c r="B62" s="16">
        <v>135.4605</v>
      </c>
    </row>
    <row r="63" spans="1:2" x14ac:dyDescent="0.35">
      <c r="A63" s="6">
        <v>42388</v>
      </c>
      <c r="B63" s="16">
        <v>135.66820000000001</v>
      </c>
    </row>
    <row r="64" spans="1:2" x14ac:dyDescent="0.35">
      <c r="A64" s="6">
        <v>42394</v>
      </c>
      <c r="B64" s="16">
        <v>135.5189</v>
      </c>
    </row>
    <row r="65" spans="1:2" x14ac:dyDescent="0.35">
      <c r="A65" s="6">
        <v>42400</v>
      </c>
      <c r="B65" s="16">
        <v>135.255</v>
      </c>
    </row>
    <row r="66" spans="1:2" x14ac:dyDescent="0.35">
      <c r="A66" s="6">
        <v>42406</v>
      </c>
      <c r="B66" s="16">
        <v>135.64580000000001</v>
      </c>
    </row>
    <row r="67" spans="1:2" x14ac:dyDescent="0.35">
      <c r="A67" s="6">
        <v>42412</v>
      </c>
      <c r="B67" s="16">
        <v>135.48920000000001</v>
      </c>
    </row>
    <row r="68" spans="1:2" x14ac:dyDescent="0.35">
      <c r="A68" s="6">
        <v>42418</v>
      </c>
      <c r="B68" s="16">
        <v>135.5917</v>
      </c>
    </row>
    <row r="69" spans="1:2" x14ac:dyDescent="0.35">
      <c r="A69" s="6">
        <v>42424</v>
      </c>
      <c r="B69" s="16">
        <v>135.87039999999999</v>
      </c>
    </row>
    <row r="70" spans="1:2" x14ac:dyDescent="0.35">
      <c r="A70" s="6">
        <v>42430</v>
      </c>
      <c r="B70" s="16">
        <v>135.7807</v>
      </c>
    </row>
    <row r="71" spans="1:2" x14ac:dyDescent="0.35">
      <c r="A71" s="6">
        <v>42436</v>
      </c>
      <c r="B71" s="16">
        <v>135.97020000000001</v>
      </c>
    </row>
    <row r="72" spans="1:2" x14ac:dyDescent="0.35">
      <c r="A72" s="6">
        <v>42442</v>
      </c>
      <c r="B72" s="16">
        <v>135.82640000000001</v>
      </c>
    </row>
    <row r="73" spans="1:2" x14ac:dyDescent="0.35">
      <c r="A73" s="6">
        <v>42448</v>
      </c>
      <c r="B73" s="16">
        <v>135.67500000000001</v>
      </c>
    </row>
    <row r="74" spans="1:2" x14ac:dyDescent="0.35">
      <c r="A74" s="6">
        <v>42454</v>
      </c>
      <c r="B74" s="16">
        <v>135.7543</v>
      </c>
    </row>
    <row r="75" spans="1:2" x14ac:dyDescent="0.35">
      <c r="A75" s="6">
        <v>42460</v>
      </c>
      <c r="B75" s="16">
        <v>135.816</v>
      </c>
    </row>
    <row r="76" spans="1:2" x14ac:dyDescent="0.35">
      <c r="A76" s="6">
        <v>42466</v>
      </c>
      <c r="B76" s="16">
        <v>135.71340000000001</v>
      </c>
    </row>
    <row r="77" spans="1:2" x14ac:dyDescent="0.35">
      <c r="A77" s="6">
        <v>42472</v>
      </c>
      <c r="B77" s="16">
        <v>135.72380000000001</v>
      </c>
    </row>
    <row r="78" spans="1:2" x14ac:dyDescent="0.35">
      <c r="A78" s="6">
        <v>42478</v>
      </c>
      <c r="B78" s="16">
        <v>135.71709999999999</v>
      </c>
    </row>
    <row r="79" spans="1:2" x14ac:dyDescent="0.35">
      <c r="A79" s="6">
        <v>42484</v>
      </c>
      <c r="B79" s="16">
        <v>135.71029999999999</v>
      </c>
    </row>
    <row r="80" spans="1:2" x14ac:dyDescent="0.35">
      <c r="A80" s="6">
        <v>42490</v>
      </c>
      <c r="B80" s="16">
        <v>135.7886</v>
      </c>
    </row>
    <row r="81" spans="1:2" x14ac:dyDescent="0.35">
      <c r="A81" s="6">
        <v>42496</v>
      </c>
      <c r="B81" s="16">
        <v>135.89429999999999</v>
      </c>
    </row>
    <row r="82" spans="1:2" x14ac:dyDescent="0.35">
      <c r="A82" s="6">
        <v>42502</v>
      </c>
      <c r="B82" s="16">
        <v>135.91720000000001</v>
      </c>
    </row>
    <row r="83" spans="1:2" x14ac:dyDescent="0.35">
      <c r="A83" s="6">
        <v>42508</v>
      </c>
      <c r="B83" s="16">
        <v>135.95830000000001</v>
      </c>
    </row>
    <row r="84" spans="1:2" x14ac:dyDescent="0.35">
      <c r="A84" s="6">
        <v>42514</v>
      </c>
      <c r="B84" s="16">
        <v>135.9034</v>
      </c>
    </row>
    <row r="85" spans="1:2" x14ac:dyDescent="0.35">
      <c r="A85" s="6">
        <v>42520</v>
      </c>
      <c r="B85" s="16">
        <v>135.94159999999999</v>
      </c>
    </row>
    <row r="86" spans="1:2" x14ac:dyDescent="0.35">
      <c r="A86" s="6">
        <v>42526</v>
      </c>
      <c r="B86" s="16">
        <v>135.8365</v>
      </c>
    </row>
    <row r="87" spans="1:2" x14ac:dyDescent="0.35">
      <c r="A87" s="6">
        <v>42532</v>
      </c>
      <c r="B87" s="16">
        <v>135.8279</v>
      </c>
    </row>
    <row r="88" spans="1:2" x14ac:dyDescent="0.35">
      <c r="A88" s="6">
        <v>42538</v>
      </c>
      <c r="B88" s="16">
        <v>135.86250000000001</v>
      </c>
    </row>
  </sheetData>
  <mergeCells count="3">
    <mergeCell ref="A1:I1"/>
    <mergeCell ref="A3:I3"/>
    <mergeCell ref="A5:I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89"/>
  <sheetViews>
    <sheetView workbookViewId="0">
      <selection activeCell="A5" sqref="A5:I5"/>
    </sheetView>
  </sheetViews>
  <sheetFormatPr defaultRowHeight="14.5" x14ac:dyDescent="0.35"/>
  <cols>
    <col min="1" max="1" width="9.90625" bestFit="1" customWidth="1"/>
    <col min="2" max="2" width="18.54296875" bestFit="1" customWidth="1"/>
    <col min="4" max="4" width="16.1796875" bestFit="1" customWidth="1"/>
    <col min="7" max="7" width="27.6328125" bestFit="1" customWidth="1"/>
    <col min="13" max="13" width="22.453125" bestFit="1" customWidth="1"/>
    <col min="14" max="14" width="12" customWidth="1"/>
    <col min="15" max="15" width="15.453125" bestFit="1" customWidth="1"/>
  </cols>
  <sheetData>
    <row r="1" spans="1:15" ht="60.65" customHeight="1" x14ac:dyDescent="0.35">
      <c r="A1" s="41" t="s">
        <v>124</v>
      </c>
      <c r="B1" s="41"/>
      <c r="C1" s="41"/>
      <c r="D1" s="41"/>
      <c r="E1" s="41"/>
      <c r="F1" s="41"/>
      <c r="G1" s="41"/>
      <c r="H1" s="41"/>
      <c r="I1" s="41"/>
    </row>
    <row r="2" spans="1:15" x14ac:dyDescent="0.35">
      <c r="A2" s="4"/>
      <c r="B2" s="4"/>
      <c r="C2" s="4"/>
      <c r="D2" s="4"/>
      <c r="E2" s="4"/>
      <c r="F2" s="1"/>
    </row>
    <row r="3" spans="1:15" x14ac:dyDescent="0.35">
      <c r="A3" s="42" t="s">
        <v>125</v>
      </c>
      <c r="B3" s="42"/>
      <c r="C3" s="42"/>
      <c r="D3" s="42"/>
      <c r="E3" s="42"/>
      <c r="F3" s="42"/>
      <c r="G3" s="42"/>
      <c r="H3" s="42"/>
      <c r="I3" s="42"/>
    </row>
    <row r="5" spans="1:15" ht="27" customHeight="1" x14ac:dyDescent="0.35">
      <c r="A5" s="43" t="s">
        <v>44</v>
      </c>
      <c r="B5" s="43"/>
      <c r="C5" s="43"/>
      <c r="D5" s="43"/>
      <c r="E5" s="43"/>
      <c r="F5" s="43"/>
      <c r="G5" s="43"/>
      <c r="H5" s="43"/>
      <c r="I5" s="43"/>
    </row>
    <row r="6" spans="1:15" ht="61.75" customHeight="1" x14ac:dyDescent="0.35">
      <c r="A6" s="5"/>
      <c r="B6" s="44" t="s">
        <v>45</v>
      </c>
      <c r="C6" s="44"/>
      <c r="D6" s="44"/>
      <c r="E6" s="44"/>
      <c r="F6" s="44"/>
      <c r="G6" s="44"/>
      <c r="H6" s="44"/>
      <c r="I6" s="44"/>
    </row>
    <row r="8" spans="1:15" x14ac:dyDescent="0.35">
      <c r="A8" s="3" t="s">
        <v>0</v>
      </c>
      <c r="M8" s="29"/>
      <c r="N8" s="29"/>
      <c r="O8" s="29"/>
    </row>
    <row r="9" spans="1:15" x14ac:dyDescent="0.35">
      <c r="A9" s="7" t="s">
        <v>7</v>
      </c>
      <c r="B9" t="s">
        <v>24</v>
      </c>
      <c r="D9" s="3" t="s">
        <v>42</v>
      </c>
      <c r="G9" s="3" t="s">
        <v>40</v>
      </c>
      <c r="M9" s="45" t="s">
        <v>22</v>
      </c>
      <c r="N9" s="45"/>
    </row>
    <row r="10" spans="1:15" x14ac:dyDescent="0.35">
      <c r="A10" s="6">
        <v>42064</v>
      </c>
      <c r="B10" s="16">
        <v>135.16319999999999</v>
      </c>
      <c r="C10">
        <v>1</v>
      </c>
      <c r="D10" t="s">
        <v>8</v>
      </c>
      <c r="E10" s="16">
        <f>AVERAGE(B10:B19)</f>
        <v>135.12511000000001</v>
      </c>
      <c r="G10" t="s">
        <v>8</v>
      </c>
      <c r="H10" s="16">
        <f>AVERAGE(B10:B89)</f>
        <v>135.49253874999999</v>
      </c>
    </row>
    <row r="11" spans="1:15" x14ac:dyDescent="0.35">
      <c r="A11" s="6">
        <v>42070</v>
      </c>
      <c r="B11" s="16">
        <v>135.0692</v>
      </c>
      <c r="C11">
        <v>2</v>
      </c>
      <c r="D11" t="s">
        <v>9</v>
      </c>
      <c r="E11">
        <f>STDEV(B10:B19)</f>
        <v>9.6017619332192591E-2</v>
      </c>
      <c r="G11" t="s">
        <v>9</v>
      </c>
      <c r="H11">
        <f>STDEV(B10:B89)</f>
        <v>0.25797954314627825</v>
      </c>
      <c r="M11" t="s">
        <v>23</v>
      </c>
      <c r="N11">
        <v>5.7999999999999996E-3</v>
      </c>
    </row>
    <row r="12" spans="1:15" x14ac:dyDescent="0.35">
      <c r="A12" s="6">
        <v>42076</v>
      </c>
      <c r="B12" s="16">
        <v>135.1123</v>
      </c>
      <c r="C12">
        <v>3</v>
      </c>
      <c r="D12" t="s">
        <v>10</v>
      </c>
      <c r="E12">
        <f>COUNT(B10:B19)</f>
        <v>10</v>
      </c>
      <c r="G12" t="s">
        <v>10</v>
      </c>
      <c r="H12">
        <f>COUNT(B10:B89)</f>
        <v>80</v>
      </c>
      <c r="M12" t="s">
        <v>25</v>
      </c>
      <c r="N12">
        <v>2</v>
      </c>
    </row>
    <row r="13" spans="1:15" x14ac:dyDescent="0.35">
      <c r="A13" s="6">
        <v>42082</v>
      </c>
      <c r="B13" s="16">
        <v>135.26240000000001</v>
      </c>
      <c r="C13">
        <v>4</v>
      </c>
      <c r="M13" t="s">
        <v>26</v>
      </c>
      <c r="N13">
        <f>N11/N12</f>
        <v>2.8999999999999998E-3</v>
      </c>
    </row>
    <row r="14" spans="1:15" x14ac:dyDescent="0.35">
      <c r="A14" s="6">
        <v>42088</v>
      </c>
      <c r="B14" s="16">
        <v>135.03450000000001</v>
      </c>
      <c r="C14">
        <v>5</v>
      </c>
      <c r="G14" t="s">
        <v>43</v>
      </c>
      <c r="H14">
        <f>MAX(E11,E21,E31,E41,E51,E61,E71,E81,)</f>
        <v>0.12853913541538456</v>
      </c>
    </row>
    <row r="15" spans="1:15" x14ac:dyDescent="0.35">
      <c r="A15" s="6">
        <v>42094</v>
      </c>
      <c r="B15" s="16">
        <v>135.14750000000001</v>
      </c>
      <c r="C15">
        <v>6</v>
      </c>
    </row>
    <row r="16" spans="1:15" ht="15" thickBot="1" x14ac:dyDescent="0.4">
      <c r="A16" s="6">
        <v>42100</v>
      </c>
      <c r="B16" s="16">
        <v>134.92150000000001</v>
      </c>
      <c r="C16">
        <v>7</v>
      </c>
      <c r="M16" s="3" t="s">
        <v>27</v>
      </c>
      <c r="N16" s="14" t="s">
        <v>28</v>
      </c>
      <c r="O16" s="3" t="s">
        <v>30</v>
      </c>
    </row>
    <row r="17" spans="1:15" x14ac:dyDescent="0.35">
      <c r="A17" s="6">
        <v>42106</v>
      </c>
      <c r="B17" s="16">
        <v>135.17609999999999</v>
      </c>
      <c r="C17">
        <v>8</v>
      </c>
      <c r="D17" s="21"/>
      <c r="E17" s="21"/>
      <c r="G17" s="10" t="s">
        <v>11</v>
      </c>
      <c r="H17" s="10" t="s">
        <v>13</v>
      </c>
      <c r="M17" t="s">
        <v>26</v>
      </c>
      <c r="N17">
        <v>100</v>
      </c>
      <c r="O17" s="16">
        <f>N13</f>
        <v>2.8999999999999998E-3</v>
      </c>
    </row>
    <row r="18" spans="1:15" x14ac:dyDescent="0.35">
      <c r="A18" s="6">
        <v>42112</v>
      </c>
      <c r="B18" s="16">
        <v>135.1892</v>
      </c>
      <c r="C18">
        <v>9</v>
      </c>
      <c r="D18" s="8"/>
      <c r="E18" s="8"/>
      <c r="G18" s="8">
        <v>135.11259999999999</v>
      </c>
      <c r="H18" s="8">
        <v>1</v>
      </c>
      <c r="M18" t="s">
        <v>29</v>
      </c>
      <c r="N18">
        <f>E42</f>
        <v>10</v>
      </c>
      <c r="O18" s="18">
        <f>H14</f>
        <v>0.12853913541538456</v>
      </c>
    </row>
    <row r="19" spans="1:15" x14ac:dyDescent="0.35">
      <c r="A19" s="6">
        <v>42118</v>
      </c>
      <c r="B19" s="16">
        <v>135.17519999999999</v>
      </c>
      <c r="C19">
        <v>10</v>
      </c>
      <c r="D19" s="8"/>
      <c r="E19" s="8"/>
      <c r="G19" s="8">
        <v>135.20673749999997</v>
      </c>
      <c r="H19" s="8">
        <v>9</v>
      </c>
      <c r="M19" t="s">
        <v>31</v>
      </c>
      <c r="O19" s="27">
        <f>(O17^2+O18^2)^0.5</f>
        <v>0.12857184502578536</v>
      </c>
    </row>
    <row r="20" spans="1:15" x14ac:dyDescent="0.35">
      <c r="A20" s="6">
        <v>42124</v>
      </c>
      <c r="B20" s="16">
        <v>135.3038</v>
      </c>
      <c r="C20">
        <v>1</v>
      </c>
      <c r="D20" t="s">
        <v>8</v>
      </c>
      <c r="E20" s="16">
        <f>AVERAGE(B20:B29)</f>
        <v>135.2167</v>
      </c>
      <c r="G20" s="8">
        <v>135.30087499999999</v>
      </c>
      <c r="H20" s="8">
        <v>10</v>
      </c>
      <c r="M20" t="s">
        <v>32</v>
      </c>
      <c r="N20" s="19">
        <f>O19^4/(O17^4/(N17-1)+O18^4/(N18-1))</f>
        <v>9.0091642770879083</v>
      </c>
      <c r="O20" s="18"/>
    </row>
    <row r="21" spans="1:15" x14ac:dyDescent="0.35">
      <c r="A21" s="6">
        <v>42130</v>
      </c>
      <c r="B21" s="16">
        <v>135.35659999999999</v>
      </c>
      <c r="C21">
        <v>2</v>
      </c>
      <c r="D21" t="s">
        <v>9</v>
      </c>
      <c r="E21">
        <f>STDEV(B20:B29)</f>
        <v>0.10822521784582807</v>
      </c>
      <c r="G21" s="8">
        <v>135.39501250000001</v>
      </c>
      <c r="H21" s="8">
        <v>10</v>
      </c>
      <c r="M21" t="s">
        <v>33</v>
      </c>
      <c r="N21" s="18">
        <f>TINV(0.05,N20)</f>
        <v>2.2621571627982053</v>
      </c>
      <c r="O21" s="18"/>
    </row>
    <row r="22" spans="1:15" x14ac:dyDescent="0.35">
      <c r="A22" s="6">
        <v>42136</v>
      </c>
      <c r="B22" s="16">
        <v>135.16030000000001</v>
      </c>
      <c r="C22">
        <v>3</v>
      </c>
      <c r="D22" t="s">
        <v>10</v>
      </c>
      <c r="E22">
        <f>COUNT(B20:B29)</f>
        <v>10</v>
      </c>
      <c r="G22" s="8">
        <v>135.48915</v>
      </c>
      <c r="H22" s="8">
        <v>9</v>
      </c>
      <c r="M22" t="s">
        <v>23</v>
      </c>
      <c r="O22" s="28">
        <f>O19*N21</f>
        <v>0.29084972015926119</v>
      </c>
    </row>
    <row r="23" spans="1:15" x14ac:dyDescent="0.35">
      <c r="A23" s="6">
        <v>42142</v>
      </c>
      <c r="B23" s="16">
        <v>135.078</v>
      </c>
      <c r="C23">
        <v>4</v>
      </c>
      <c r="D23" s="8"/>
      <c r="E23" s="8"/>
      <c r="G23" s="8">
        <v>135.58328749999998</v>
      </c>
      <c r="H23" s="8">
        <v>11</v>
      </c>
    </row>
    <row r="24" spans="1:15" x14ac:dyDescent="0.35">
      <c r="A24" s="6">
        <v>42148</v>
      </c>
      <c r="B24" s="16">
        <v>135.18</v>
      </c>
      <c r="C24">
        <v>5</v>
      </c>
      <c r="D24" s="8"/>
      <c r="E24" s="8"/>
      <c r="G24" s="8">
        <v>135.677425</v>
      </c>
      <c r="H24" s="8">
        <v>8</v>
      </c>
    </row>
    <row r="25" spans="1:15" x14ac:dyDescent="0.35">
      <c r="A25" s="6">
        <v>42154</v>
      </c>
      <c r="B25" s="16">
        <v>135.03649999999999</v>
      </c>
      <c r="C25">
        <v>6</v>
      </c>
      <c r="D25" s="8"/>
      <c r="E25" s="8"/>
      <c r="G25" s="8">
        <v>135.77156250000002</v>
      </c>
      <c r="H25" s="8">
        <v>11</v>
      </c>
    </row>
    <row r="26" spans="1:15" ht="15" thickBot="1" x14ac:dyDescent="0.4">
      <c r="A26" s="6">
        <v>42160</v>
      </c>
      <c r="B26" s="16">
        <v>135.17060000000001</v>
      </c>
      <c r="C26">
        <v>7</v>
      </c>
      <c r="D26" s="8"/>
      <c r="E26" s="8"/>
      <c r="G26" s="9" t="s">
        <v>12</v>
      </c>
      <c r="H26" s="9">
        <v>10</v>
      </c>
    </row>
    <row r="27" spans="1:15" x14ac:dyDescent="0.35">
      <c r="A27" s="6">
        <v>42166</v>
      </c>
      <c r="B27" s="16">
        <v>135.2884</v>
      </c>
      <c r="C27">
        <v>8</v>
      </c>
    </row>
    <row r="28" spans="1:15" x14ac:dyDescent="0.35">
      <c r="A28" s="6">
        <v>42172</v>
      </c>
      <c r="B28" s="16">
        <v>135.32839999999999</v>
      </c>
      <c r="C28">
        <v>9</v>
      </c>
    </row>
    <row r="29" spans="1:15" x14ac:dyDescent="0.35">
      <c r="A29" s="6">
        <v>42178</v>
      </c>
      <c r="B29" s="16">
        <v>135.26439999999999</v>
      </c>
      <c r="C29">
        <v>10</v>
      </c>
    </row>
    <row r="30" spans="1:15" x14ac:dyDescent="0.35">
      <c r="A30" s="6">
        <v>42184</v>
      </c>
      <c r="B30" s="16">
        <v>135.38030000000001</v>
      </c>
      <c r="C30">
        <v>1</v>
      </c>
      <c r="D30" t="s">
        <v>8</v>
      </c>
      <c r="E30" s="16">
        <f>AVERAGE(B30:B39)</f>
        <v>135.40689</v>
      </c>
    </row>
    <row r="31" spans="1:15" x14ac:dyDescent="0.35">
      <c r="A31" s="6">
        <v>42190</v>
      </c>
      <c r="B31" s="16">
        <v>135.37540000000001</v>
      </c>
      <c r="C31">
        <v>2</v>
      </c>
      <c r="D31" t="s">
        <v>9</v>
      </c>
      <c r="E31">
        <f>STDEV(B30:B39)</f>
        <v>0.11230110764270231</v>
      </c>
    </row>
    <row r="32" spans="1:15" x14ac:dyDescent="0.35">
      <c r="A32" s="6">
        <v>42196</v>
      </c>
      <c r="B32" s="16">
        <v>135.43520000000001</v>
      </c>
      <c r="C32">
        <v>3</v>
      </c>
      <c r="D32" t="s">
        <v>10</v>
      </c>
      <c r="E32">
        <f>COUNT(B30:B39)</f>
        <v>10</v>
      </c>
    </row>
    <row r="33" spans="1:5" x14ac:dyDescent="0.35">
      <c r="A33" s="6">
        <v>42202</v>
      </c>
      <c r="B33" s="16">
        <v>135.6302</v>
      </c>
      <c r="C33">
        <v>4</v>
      </c>
    </row>
    <row r="34" spans="1:5" x14ac:dyDescent="0.35">
      <c r="A34" s="6">
        <v>42208</v>
      </c>
      <c r="B34" s="16">
        <v>135.1825</v>
      </c>
      <c r="C34">
        <v>5</v>
      </c>
    </row>
    <row r="35" spans="1:5" x14ac:dyDescent="0.35">
      <c r="A35" s="6">
        <v>42214</v>
      </c>
      <c r="B35" s="16">
        <v>135.35759999999999</v>
      </c>
      <c r="C35">
        <v>6</v>
      </c>
    </row>
    <row r="36" spans="1:5" x14ac:dyDescent="0.35">
      <c r="A36" s="6">
        <v>42220</v>
      </c>
      <c r="B36" s="16">
        <v>135.39089999999999</v>
      </c>
      <c r="C36">
        <v>7</v>
      </c>
    </row>
    <row r="37" spans="1:5" x14ac:dyDescent="0.35">
      <c r="A37" s="6">
        <v>42226</v>
      </c>
      <c r="B37" s="16">
        <v>135.40129999999999</v>
      </c>
      <c r="C37">
        <v>8</v>
      </c>
    </row>
    <row r="38" spans="1:5" x14ac:dyDescent="0.35">
      <c r="A38" s="6">
        <v>42232</v>
      </c>
      <c r="B38" s="16">
        <v>135.4958</v>
      </c>
      <c r="C38">
        <v>9</v>
      </c>
    </row>
    <row r="39" spans="1:5" x14ac:dyDescent="0.35">
      <c r="A39" s="6">
        <v>42238</v>
      </c>
      <c r="B39" s="16">
        <v>135.41970000000001</v>
      </c>
      <c r="C39">
        <v>10</v>
      </c>
    </row>
    <row r="40" spans="1:5" x14ac:dyDescent="0.35">
      <c r="A40" s="6">
        <v>42244</v>
      </c>
      <c r="B40" s="16">
        <v>135.27549999999999</v>
      </c>
      <c r="C40">
        <v>1</v>
      </c>
      <c r="D40" t="s">
        <v>8</v>
      </c>
      <c r="E40" s="16">
        <f>AVERAGE(B40:B49)</f>
        <v>135.45635999999999</v>
      </c>
    </row>
    <row r="41" spans="1:5" x14ac:dyDescent="0.35">
      <c r="A41" s="6">
        <v>42250</v>
      </c>
      <c r="B41" s="16">
        <v>135.506</v>
      </c>
      <c r="C41">
        <v>2</v>
      </c>
      <c r="D41" t="s">
        <v>9</v>
      </c>
      <c r="E41">
        <f>STDEV(B40:B49)</f>
        <v>0.12853913541538456</v>
      </c>
    </row>
    <row r="42" spans="1:5" x14ac:dyDescent="0.35">
      <c r="A42" s="6">
        <v>42256</v>
      </c>
      <c r="B42" s="16">
        <v>135.5438</v>
      </c>
      <c r="C42">
        <v>3</v>
      </c>
      <c r="D42" t="s">
        <v>10</v>
      </c>
      <c r="E42">
        <f>COUNT(B40:B49)</f>
        <v>10</v>
      </c>
    </row>
    <row r="43" spans="1:5" x14ac:dyDescent="0.35">
      <c r="A43" s="6">
        <v>42262</v>
      </c>
      <c r="B43" s="16">
        <v>135.48249999999999</v>
      </c>
      <c r="C43">
        <v>4</v>
      </c>
    </row>
    <row r="44" spans="1:5" x14ac:dyDescent="0.35">
      <c r="A44" s="6">
        <v>42268</v>
      </c>
      <c r="B44" s="16">
        <v>135.6096</v>
      </c>
      <c r="C44">
        <v>5</v>
      </c>
    </row>
    <row r="45" spans="1:5" x14ac:dyDescent="0.35">
      <c r="A45" s="6">
        <v>42274</v>
      </c>
      <c r="B45" s="16">
        <v>135.46350000000001</v>
      </c>
      <c r="C45">
        <v>6</v>
      </c>
    </row>
    <row r="46" spans="1:5" x14ac:dyDescent="0.35">
      <c r="A46" s="6">
        <v>42280</v>
      </c>
      <c r="B46" s="16">
        <v>135.21279999999999</v>
      </c>
      <c r="C46">
        <v>7</v>
      </c>
    </row>
    <row r="47" spans="1:5" x14ac:dyDescent="0.35">
      <c r="A47" s="6">
        <v>42286</v>
      </c>
      <c r="B47" s="16">
        <v>135.38720000000001</v>
      </c>
      <c r="C47">
        <v>8</v>
      </c>
    </row>
    <row r="48" spans="1:5" x14ac:dyDescent="0.35">
      <c r="A48" s="6">
        <v>42292</v>
      </c>
      <c r="B48" s="16">
        <v>135.50190000000001</v>
      </c>
      <c r="C48">
        <v>9</v>
      </c>
    </row>
    <row r="49" spans="1:5" x14ac:dyDescent="0.35">
      <c r="A49" s="6">
        <v>42298</v>
      </c>
      <c r="B49" s="16">
        <v>135.58080000000001</v>
      </c>
      <c r="C49">
        <v>10</v>
      </c>
    </row>
    <row r="50" spans="1:5" x14ac:dyDescent="0.35">
      <c r="A50" s="6">
        <v>42304</v>
      </c>
      <c r="B50" s="16">
        <v>135.51439999999999</v>
      </c>
      <c r="C50">
        <v>1</v>
      </c>
      <c r="D50" t="s">
        <v>8</v>
      </c>
      <c r="E50" s="16">
        <f>AVERAGE(B50:B59)</f>
        <v>135.54685999999998</v>
      </c>
    </row>
    <row r="51" spans="1:5" x14ac:dyDescent="0.35">
      <c r="A51" s="6">
        <v>42310</v>
      </c>
      <c r="B51" s="16">
        <v>135.59739999999999</v>
      </c>
      <c r="C51">
        <v>2</v>
      </c>
      <c r="D51" t="s">
        <v>9</v>
      </c>
      <c r="E51">
        <f>STDEV(B50:B59)</f>
        <v>8.3403466488044045E-2</v>
      </c>
    </row>
    <row r="52" spans="1:5" x14ac:dyDescent="0.35">
      <c r="A52" s="6">
        <v>42316</v>
      </c>
      <c r="B52" s="16">
        <v>135.60120000000001</v>
      </c>
      <c r="C52">
        <v>3</v>
      </c>
      <c r="D52" t="s">
        <v>10</v>
      </c>
      <c r="E52">
        <f>COUNT(B50:B59)</f>
        <v>10</v>
      </c>
    </row>
    <row r="53" spans="1:5" x14ac:dyDescent="0.35">
      <c r="A53" s="6">
        <v>42322</v>
      </c>
      <c r="B53" s="16">
        <v>135.57550000000001</v>
      </c>
      <c r="C53">
        <v>4</v>
      </c>
    </row>
    <row r="54" spans="1:5" x14ac:dyDescent="0.35">
      <c r="A54" s="6">
        <v>42328</v>
      </c>
      <c r="B54" s="16">
        <v>135.59270000000001</v>
      </c>
      <c r="C54">
        <v>5</v>
      </c>
    </row>
    <row r="55" spans="1:5" x14ac:dyDescent="0.35">
      <c r="A55" s="6">
        <v>42334</v>
      </c>
      <c r="B55" s="16">
        <v>135.4522</v>
      </c>
      <c r="C55">
        <v>6</v>
      </c>
    </row>
    <row r="56" spans="1:5" x14ac:dyDescent="0.35">
      <c r="A56" s="6">
        <v>42340</v>
      </c>
      <c r="B56" s="16">
        <v>135.4898</v>
      </c>
      <c r="C56">
        <v>7</v>
      </c>
    </row>
    <row r="57" spans="1:5" x14ac:dyDescent="0.35">
      <c r="A57" s="6">
        <v>42346</v>
      </c>
      <c r="B57" s="16">
        <v>135.54920000000001</v>
      </c>
      <c r="C57">
        <v>8</v>
      </c>
    </row>
    <row r="58" spans="1:5" x14ac:dyDescent="0.35">
      <c r="A58" s="6">
        <v>42352</v>
      </c>
      <c r="B58" s="16">
        <v>135.4051</v>
      </c>
      <c r="C58">
        <v>9</v>
      </c>
    </row>
    <row r="59" spans="1:5" x14ac:dyDescent="0.35">
      <c r="A59" s="6">
        <v>42358</v>
      </c>
      <c r="B59" s="16">
        <v>135.69110000000001</v>
      </c>
      <c r="C59">
        <v>10</v>
      </c>
    </row>
    <row r="60" spans="1:5" x14ac:dyDescent="0.35">
      <c r="A60" s="6">
        <v>42364</v>
      </c>
      <c r="B60" s="16">
        <v>135.5035</v>
      </c>
      <c r="C60">
        <v>1</v>
      </c>
      <c r="D60" t="s">
        <v>8</v>
      </c>
      <c r="E60" s="16">
        <f>AVERAGE(B60:B69)</f>
        <v>135.53960000000001</v>
      </c>
    </row>
    <row r="61" spans="1:5" x14ac:dyDescent="0.35">
      <c r="A61" s="6">
        <v>42370</v>
      </c>
      <c r="B61" s="16">
        <v>135.63849999999999</v>
      </c>
      <c r="C61">
        <v>2</v>
      </c>
      <c r="D61" t="s">
        <v>9</v>
      </c>
      <c r="E61">
        <f>STDEV(B60:B69)</f>
        <v>0.12431137428963712</v>
      </c>
    </row>
    <row r="62" spans="1:5" x14ac:dyDescent="0.35">
      <c r="A62" s="6">
        <v>42376</v>
      </c>
      <c r="B62" s="16">
        <v>135.62469999999999</v>
      </c>
      <c r="C62">
        <v>3</v>
      </c>
      <c r="D62" t="s">
        <v>10</v>
      </c>
      <c r="E62">
        <f>COUNT(B60:B69)</f>
        <v>10</v>
      </c>
    </row>
    <row r="63" spans="1:5" x14ac:dyDescent="0.35">
      <c r="A63" s="6">
        <v>42382</v>
      </c>
      <c r="B63" s="16">
        <v>135.4605</v>
      </c>
      <c r="C63">
        <v>4</v>
      </c>
    </row>
    <row r="64" spans="1:5" x14ac:dyDescent="0.35">
      <c r="A64" s="6">
        <v>42388</v>
      </c>
      <c r="B64" s="16">
        <v>135.66820000000001</v>
      </c>
      <c r="C64">
        <v>5</v>
      </c>
    </row>
    <row r="65" spans="1:5" x14ac:dyDescent="0.35">
      <c r="A65" s="6">
        <v>42394</v>
      </c>
      <c r="B65" s="16">
        <v>135.5189</v>
      </c>
      <c r="C65">
        <v>6</v>
      </c>
    </row>
    <row r="66" spans="1:5" x14ac:dyDescent="0.35">
      <c r="A66" s="6">
        <v>42400</v>
      </c>
      <c r="B66" s="16">
        <v>135.255</v>
      </c>
      <c r="C66">
        <v>7</v>
      </c>
    </row>
    <row r="67" spans="1:5" x14ac:dyDescent="0.35">
      <c r="A67" s="6">
        <v>42406</v>
      </c>
      <c r="B67" s="16">
        <v>135.64580000000001</v>
      </c>
      <c r="C67">
        <v>8</v>
      </c>
    </row>
    <row r="68" spans="1:5" x14ac:dyDescent="0.35">
      <c r="A68" s="6">
        <v>42412</v>
      </c>
      <c r="B68" s="16">
        <v>135.48920000000001</v>
      </c>
      <c r="C68">
        <v>9</v>
      </c>
    </row>
    <row r="69" spans="1:5" x14ac:dyDescent="0.35">
      <c r="A69" s="6">
        <v>42418</v>
      </c>
      <c r="B69" s="16">
        <v>135.5917</v>
      </c>
      <c r="C69">
        <v>10</v>
      </c>
    </row>
    <row r="70" spans="1:5" x14ac:dyDescent="0.35">
      <c r="A70" s="6">
        <v>42424</v>
      </c>
      <c r="B70" s="16">
        <v>135.87039999999999</v>
      </c>
      <c r="C70">
        <v>1</v>
      </c>
      <c r="D70" t="s">
        <v>8</v>
      </c>
      <c r="E70" s="16">
        <f>AVERAGE(B70:B79)</f>
        <v>135.78473000000002</v>
      </c>
    </row>
    <row r="71" spans="1:5" x14ac:dyDescent="0.35">
      <c r="A71" s="6">
        <v>42430</v>
      </c>
      <c r="B71" s="16">
        <v>135.7807</v>
      </c>
      <c r="C71">
        <v>2</v>
      </c>
      <c r="D71" t="s">
        <v>9</v>
      </c>
      <c r="E71">
        <f>STDEV(B70:B79)</f>
        <v>8.8700382687385476E-2</v>
      </c>
    </row>
    <row r="72" spans="1:5" x14ac:dyDescent="0.35">
      <c r="A72" s="6">
        <v>42436</v>
      </c>
      <c r="B72" s="16">
        <v>135.97020000000001</v>
      </c>
      <c r="C72">
        <v>3</v>
      </c>
      <c r="D72" t="s">
        <v>10</v>
      </c>
      <c r="E72">
        <f>COUNT(B70:B79)</f>
        <v>10</v>
      </c>
    </row>
    <row r="73" spans="1:5" x14ac:dyDescent="0.35">
      <c r="A73" s="6">
        <v>42442</v>
      </c>
      <c r="B73" s="16">
        <v>135.82640000000001</v>
      </c>
      <c r="C73">
        <v>4</v>
      </c>
    </row>
    <row r="74" spans="1:5" x14ac:dyDescent="0.35">
      <c r="A74" s="6">
        <v>42448</v>
      </c>
      <c r="B74" s="16">
        <v>135.67500000000001</v>
      </c>
      <c r="C74">
        <v>5</v>
      </c>
    </row>
    <row r="75" spans="1:5" x14ac:dyDescent="0.35">
      <c r="A75" s="6">
        <v>42454</v>
      </c>
      <c r="B75" s="16">
        <v>135.7543</v>
      </c>
      <c r="C75">
        <v>6</v>
      </c>
    </row>
    <row r="76" spans="1:5" x14ac:dyDescent="0.35">
      <c r="A76" s="6">
        <v>42460</v>
      </c>
      <c r="B76" s="16">
        <v>135.816</v>
      </c>
      <c r="C76">
        <v>7</v>
      </c>
    </row>
    <row r="77" spans="1:5" x14ac:dyDescent="0.35">
      <c r="A77" s="6">
        <v>42466</v>
      </c>
      <c r="B77" s="16">
        <v>135.71340000000001</v>
      </c>
      <c r="C77">
        <v>8</v>
      </c>
    </row>
    <row r="78" spans="1:5" x14ac:dyDescent="0.35">
      <c r="A78" s="6">
        <v>42472</v>
      </c>
      <c r="B78" s="16">
        <v>135.72380000000001</v>
      </c>
      <c r="C78">
        <v>9</v>
      </c>
    </row>
    <row r="79" spans="1:5" x14ac:dyDescent="0.35">
      <c r="A79" s="6">
        <v>42478</v>
      </c>
      <c r="B79" s="16">
        <v>135.71709999999999</v>
      </c>
      <c r="C79">
        <v>10</v>
      </c>
    </row>
    <row r="80" spans="1:5" x14ac:dyDescent="0.35">
      <c r="A80" s="6">
        <v>42484</v>
      </c>
      <c r="B80" s="16">
        <v>135.71029999999999</v>
      </c>
      <c r="C80">
        <v>1</v>
      </c>
      <c r="D80" t="s">
        <v>8</v>
      </c>
      <c r="E80" s="16">
        <f>AVERAGE(B80:B89)</f>
        <v>135.86405999999999</v>
      </c>
    </row>
    <row r="81" spans="1:7" x14ac:dyDescent="0.35">
      <c r="A81" s="6">
        <v>42490</v>
      </c>
      <c r="B81" s="16">
        <v>135.7886</v>
      </c>
      <c r="C81">
        <v>2</v>
      </c>
      <c r="D81" t="s">
        <v>9</v>
      </c>
      <c r="E81">
        <f>STDEV(B80:B89)</f>
        <v>7.57081119974779E-2</v>
      </c>
    </row>
    <row r="82" spans="1:7" x14ac:dyDescent="0.35">
      <c r="A82" s="6">
        <v>42496</v>
      </c>
      <c r="B82" s="16">
        <v>135.89429999999999</v>
      </c>
      <c r="C82">
        <v>3</v>
      </c>
      <c r="D82" t="s">
        <v>10</v>
      </c>
      <c r="E82">
        <f>COUNT(B80:B89)</f>
        <v>10</v>
      </c>
    </row>
    <row r="83" spans="1:7" x14ac:dyDescent="0.35">
      <c r="A83" s="6">
        <v>42502</v>
      </c>
      <c r="B83" s="16">
        <v>135.91720000000001</v>
      </c>
      <c r="C83">
        <v>4</v>
      </c>
    </row>
    <row r="84" spans="1:7" x14ac:dyDescent="0.35">
      <c r="A84" s="6">
        <v>42508</v>
      </c>
      <c r="B84" s="16">
        <v>135.95830000000001</v>
      </c>
      <c r="C84">
        <v>5</v>
      </c>
      <c r="G84" s="16"/>
    </row>
    <row r="85" spans="1:7" x14ac:dyDescent="0.35">
      <c r="A85" s="6">
        <v>42514</v>
      </c>
      <c r="B85" s="16">
        <v>135.9034</v>
      </c>
      <c r="C85">
        <v>6</v>
      </c>
    </row>
    <row r="86" spans="1:7" x14ac:dyDescent="0.35">
      <c r="A86" s="6">
        <v>42520</v>
      </c>
      <c r="B86" s="16">
        <v>135.94159999999999</v>
      </c>
      <c r="C86">
        <v>7</v>
      </c>
    </row>
    <row r="87" spans="1:7" x14ac:dyDescent="0.35">
      <c r="A87" s="6">
        <v>42526</v>
      </c>
      <c r="B87" s="16">
        <v>135.8365</v>
      </c>
      <c r="C87">
        <v>8</v>
      </c>
    </row>
    <row r="88" spans="1:7" x14ac:dyDescent="0.35">
      <c r="A88" s="6">
        <v>42532</v>
      </c>
      <c r="B88" s="16">
        <v>135.8279</v>
      </c>
      <c r="C88">
        <v>9</v>
      </c>
    </row>
    <row r="89" spans="1:7" x14ac:dyDescent="0.35">
      <c r="A89" s="6">
        <v>42538</v>
      </c>
      <c r="B89" s="16">
        <v>135.86250000000001</v>
      </c>
      <c r="C89">
        <v>10</v>
      </c>
    </row>
  </sheetData>
  <mergeCells count="5">
    <mergeCell ref="M9:N9"/>
    <mergeCell ref="A1:I1"/>
    <mergeCell ref="A3:I3"/>
    <mergeCell ref="A5:I5"/>
    <mergeCell ref="B6:I6"/>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88"/>
  <sheetViews>
    <sheetView workbookViewId="0">
      <selection activeCell="H8" sqref="H8"/>
    </sheetView>
  </sheetViews>
  <sheetFormatPr defaultRowHeight="14.5" x14ac:dyDescent="0.35"/>
  <cols>
    <col min="1" max="1" width="9.90625" bestFit="1" customWidth="1"/>
    <col min="2" max="2" width="18.54296875" bestFit="1" customWidth="1"/>
  </cols>
  <sheetData>
    <row r="1" spans="1:9" ht="63.65" customHeight="1" x14ac:dyDescent="0.35">
      <c r="A1" s="41" t="s">
        <v>116</v>
      </c>
      <c r="B1" s="41"/>
      <c r="C1" s="41"/>
      <c r="D1" s="41"/>
      <c r="E1" s="41"/>
      <c r="F1" s="41"/>
      <c r="G1" s="41"/>
      <c r="H1" s="41"/>
      <c r="I1" s="41"/>
    </row>
    <row r="2" spans="1:9" x14ac:dyDescent="0.35">
      <c r="A2" s="4"/>
      <c r="B2" s="4"/>
      <c r="C2" s="4"/>
      <c r="D2" s="4"/>
      <c r="E2" s="4"/>
      <c r="F2" s="1"/>
    </row>
    <row r="3" spans="1:9" x14ac:dyDescent="0.35">
      <c r="A3" s="42" t="s">
        <v>125</v>
      </c>
      <c r="B3" s="42"/>
      <c r="C3" s="42"/>
      <c r="D3" s="42"/>
      <c r="E3" s="42"/>
      <c r="F3" s="42"/>
      <c r="G3" s="42"/>
      <c r="H3" s="42"/>
      <c r="I3" s="42"/>
    </row>
    <row r="5" spans="1:9" x14ac:dyDescent="0.35">
      <c r="A5" s="46" t="s">
        <v>1</v>
      </c>
      <c r="B5" s="46"/>
      <c r="C5" s="46"/>
      <c r="D5" s="46"/>
      <c r="E5" s="46"/>
      <c r="F5" s="46"/>
      <c r="G5" s="46"/>
      <c r="H5" s="46"/>
      <c r="I5" s="46"/>
    </row>
    <row r="7" spans="1:9" x14ac:dyDescent="0.35">
      <c r="A7" s="3" t="s">
        <v>0</v>
      </c>
    </row>
    <row r="8" spans="1:9" x14ac:dyDescent="0.35">
      <c r="A8" s="7" t="s">
        <v>7</v>
      </c>
      <c r="B8" t="s">
        <v>24</v>
      </c>
    </row>
    <row r="9" spans="1:9" x14ac:dyDescent="0.35">
      <c r="A9" s="6">
        <v>42064</v>
      </c>
      <c r="B9" s="16">
        <v>135.44999999999999</v>
      </c>
    </row>
    <row r="10" spans="1:9" x14ac:dyDescent="0.35">
      <c r="A10" s="6">
        <f>A9+6</f>
        <v>42070</v>
      </c>
      <c r="B10" s="16">
        <v>136.3049</v>
      </c>
    </row>
    <row r="11" spans="1:9" x14ac:dyDescent="0.35">
      <c r="A11" s="6">
        <f t="shared" ref="A11:A74" si="0">A10+6</f>
        <v>42076</v>
      </c>
      <c r="B11" s="16">
        <v>135.79949999999999</v>
      </c>
    </row>
    <row r="12" spans="1:9" x14ac:dyDescent="0.35">
      <c r="A12" s="6">
        <f t="shared" si="0"/>
        <v>42082</v>
      </c>
      <c r="B12" s="16">
        <v>135.4888</v>
      </c>
    </row>
    <row r="13" spans="1:9" x14ac:dyDescent="0.35">
      <c r="A13" s="6">
        <f t="shared" si="0"/>
        <v>42088</v>
      </c>
      <c r="B13" s="16">
        <v>135.35730000000001</v>
      </c>
    </row>
    <row r="14" spans="1:9" x14ac:dyDescent="0.35">
      <c r="A14" s="6">
        <f t="shared" si="0"/>
        <v>42094</v>
      </c>
      <c r="B14" s="16">
        <v>135.47839999999999</v>
      </c>
    </row>
    <row r="15" spans="1:9" x14ac:dyDescent="0.35">
      <c r="A15" s="6">
        <f t="shared" si="0"/>
        <v>42100</v>
      </c>
      <c r="B15" s="16">
        <v>135.51349999999999</v>
      </c>
    </row>
    <row r="16" spans="1:9" x14ac:dyDescent="0.35">
      <c r="A16" s="6">
        <f t="shared" si="0"/>
        <v>42106</v>
      </c>
      <c r="B16" s="16">
        <v>135.5215</v>
      </c>
    </row>
    <row r="17" spans="1:2" x14ac:dyDescent="0.35">
      <c r="A17" s="6">
        <f t="shared" si="0"/>
        <v>42112</v>
      </c>
      <c r="B17" s="16">
        <v>135.1755</v>
      </c>
    </row>
    <row r="18" spans="1:2" x14ac:dyDescent="0.35">
      <c r="A18" s="6">
        <f t="shared" si="0"/>
        <v>42118</v>
      </c>
      <c r="B18" s="16">
        <v>135.02180000000001</v>
      </c>
    </row>
    <row r="19" spans="1:2" x14ac:dyDescent="0.35">
      <c r="A19" s="6">
        <f t="shared" si="0"/>
        <v>42124</v>
      </c>
      <c r="B19" s="16">
        <v>135.2287</v>
      </c>
    </row>
    <row r="20" spans="1:2" x14ac:dyDescent="0.35">
      <c r="A20" s="6">
        <f t="shared" si="0"/>
        <v>42130</v>
      </c>
      <c r="B20" s="16">
        <v>135.48490000000001</v>
      </c>
    </row>
    <row r="21" spans="1:2" x14ac:dyDescent="0.35">
      <c r="A21" s="6">
        <f t="shared" si="0"/>
        <v>42136</v>
      </c>
      <c r="B21" s="16">
        <v>135.792</v>
      </c>
    </row>
    <row r="22" spans="1:2" x14ac:dyDescent="0.35">
      <c r="A22" s="6">
        <f t="shared" si="0"/>
        <v>42142</v>
      </c>
      <c r="B22" s="16">
        <v>134.9838</v>
      </c>
    </row>
    <row r="23" spans="1:2" x14ac:dyDescent="0.35">
      <c r="A23" s="6">
        <f t="shared" si="0"/>
        <v>42148</v>
      </c>
      <c r="B23" s="16">
        <v>135.5607</v>
      </c>
    </row>
    <row r="24" spans="1:2" x14ac:dyDescent="0.35">
      <c r="A24" s="6">
        <f t="shared" si="0"/>
        <v>42154</v>
      </c>
      <c r="B24" s="16">
        <v>135.65</v>
      </c>
    </row>
    <row r="25" spans="1:2" x14ac:dyDescent="0.35">
      <c r="A25" s="6">
        <f t="shared" si="0"/>
        <v>42160</v>
      </c>
      <c r="B25" s="16">
        <v>135.8347</v>
      </c>
    </row>
    <row r="26" spans="1:2" x14ac:dyDescent="0.35">
      <c r="A26" s="6">
        <f t="shared" si="0"/>
        <v>42166</v>
      </c>
      <c r="B26" s="16">
        <v>135.5308</v>
      </c>
    </row>
    <row r="27" spans="1:2" x14ac:dyDescent="0.35">
      <c r="A27" s="6">
        <f t="shared" si="0"/>
        <v>42172</v>
      </c>
      <c r="B27" s="16">
        <v>135.56649999999999</v>
      </c>
    </row>
    <row r="28" spans="1:2" x14ac:dyDescent="0.35">
      <c r="A28" s="6">
        <f t="shared" si="0"/>
        <v>42178</v>
      </c>
      <c r="B28" s="16">
        <v>135.3603</v>
      </c>
    </row>
    <row r="29" spans="1:2" x14ac:dyDescent="0.35">
      <c r="A29" s="6">
        <f t="shared" si="0"/>
        <v>42184</v>
      </c>
      <c r="B29" s="16">
        <v>136.17320000000001</v>
      </c>
    </row>
    <row r="30" spans="1:2" x14ac:dyDescent="0.35">
      <c r="A30" s="6">
        <f t="shared" si="0"/>
        <v>42190</v>
      </c>
      <c r="B30" s="16">
        <v>135.64070000000001</v>
      </c>
    </row>
    <row r="31" spans="1:2" x14ac:dyDescent="0.35">
      <c r="A31" s="6">
        <f t="shared" si="0"/>
        <v>42196</v>
      </c>
      <c r="B31" s="16">
        <v>135.61179999999999</v>
      </c>
    </row>
    <row r="32" spans="1:2" x14ac:dyDescent="0.35">
      <c r="A32" s="6">
        <f t="shared" si="0"/>
        <v>42202</v>
      </c>
      <c r="B32" s="16">
        <v>135.8227</v>
      </c>
    </row>
    <row r="33" spans="1:2" x14ac:dyDescent="0.35">
      <c r="A33" s="6">
        <f t="shared" si="0"/>
        <v>42208</v>
      </c>
      <c r="B33" s="16">
        <v>135.4522</v>
      </c>
    </row>
    <row r="34" spans="1:2" x14ac:dyDescent="0.35">
      <c r="A34" s="6">
        <f t="shared" si="0"/>
        <v>42214</v>
      </c>
      <c r="B34" s="16">
        <v>135.30279999999999</v>
      </c>
    </row>
    <row r="35" spans="1:2" x14ac:dyDescent="0.35">
      <c r="A35" s="6">
        <f t="shared" si="0"/>
        <v>42220</v>
      </c>
      <c r="B35" s="16">
        <v>135.32769999999999</v>
      </c>
    </row>
    <row r="36" spans="1:2" x14ac:dyDescent="0.35">
      <c r="A36" s="6">
        <f t="shared" si="0"/>
        <v>42226</v>
      </c>
      <c r="B36" s="16">
        <v>135.79730000000001</v>
      </c>
    </row>
    <row r="37" spans="1:2" x14ac:dyDescent="0.35">
      <c r="A37" s="6">
        <f t="shared" si="0"/>
        <v>42232</v>
      </c>
      <c r="B37" s="16">
        <v>135.6123</v>
      </c>
    </row>
    <row r="38" spans="1:2" x14ac:dyDescent="0.35">
      <c r="A38" s="6">
        <f t="shared" si="0"/>
        <v>42238</v>
      </c>
      <c r="B38" s="16">
        <v>135.3364</v>
      </c>
    </row>
    <row r="39" spans="1:2" x14ac:dyDescent="0.35">
      <c r="A39" s="6">
        <f t="shared" si="0"/>
        <v>42244</v>
      </c>
      <c r="B39" s="16">
        <v>135.2869</v>
      </c>
    </row>
    <row r="40" spans="1:2" x14ac:dyDescent="0.35">
      <c r="A40" s="6">
        <f t="shared" si="0"/>
        <v>42250</v>
      </c>
      <c r="B40" s="16">
        <v>135.8288</v>
      </c>
    </row>
    <row r="41" spans="1:2" x14ac:dyDescent="0.35">
      <c r="A41" s="6">
        <f t="shared" si="0"/>
        <v>42256</v>
      </c>
      <c r="B41" s="16">
        <v>135.41569999999999</v>
      </c>
    </row>
    <row r="42" spans="1:2" x14ac:dyDescent="0.35">
      <c r="A42" s="6">
        <f t="shared" si="0"/>
        <v>42262</v>
      </c>
      <c r="B42" s="16">
        <v>135.80359999999999</v>
      </c>
    </row>
    <row r="43" spans="1:2" x14ac:dyDescent="0.35">
      <c r="A43" s="6">
        <f t="shared" si="0"/>
        <v>42268</v>
      </c>
      <c r="B43" s="16">
        <v>135.73509999999999</v>
      </c>
    </row>
    <row r="44" spans="1:2" x14ac:dyDescent="0.35">
      <c r="A44" s="6">
        <f t="shared" si="0"/>
        <v>42274</v>
      </c>
      <c r="B44" s="16">
        <v>135.40090000000001</v>
      </c>
    </row>
    <row r="45" spans="1:2" x14ac:dyDescent="0.35">
      <c r="A45" s="6">
        <f t="shared" si="0"/>
        <v>42280</v>
      </c>
      <c r="B45" s="16">
        <v>135.66329999999999</v>
      </c>
    </row>
    <row r="46" spans="1:2" x14ac:dyDescent="0.35">
      <c r="A46" s="6">
        <f t="shared" si="0"/>
        <v>42286</v>
      </c>
      <c r="B46" s="16">
        <v>135.1611</v>
      </c>
    </row>
    <row r="47" spans="1:2" x14ac:dyDescent="0.35">
      <c r="A47" s="6">
        <f t="shared" si="0"/>
        <v>42292</v>
      </c>
      <c r="B47" s="16">
        <v>135.60990000000001</v>
      </c>
    </row>
    <row r="48" spans="1:2" x14ac:dyDescent="0.35">
      <c r="A48" s="6">
        <f t="shared" si="0"/>
        <v>42298</v>
      </c>
      <c r="B48" s="16">
        <v>135.46950000000001</v>
      </c>
    </row>
    <row r="49" spans="1:2" x14ac:dyDescent="0.35">
      <c r="A49" s="6">
        <f t="shared" si="0"/>
        <v>42304</v>
      </c>
      <c r="B49" s="16">
        <v>135.10650000000001</v>
      </c>
    </row>
    <row r="50" spans="1:2" x14ac:dyDescent="0.35">
      <c r="A50" s="6">
        <f t="shared" si="0"/>
        <v>42310</v>
      </c>
      <c r="B50" s="16">
        <v>135.7834</v>
      </c>
    </row>
    <row r="51" spans="1:2" x14ac:dyDescent="0.35">
      <c r="A51" s="6">
        <f t="shared" si="0"/>
        <v>42316</v>
      </c>
      <c r="B51" s="16">
        <v>135.36930000000001</v>
      </c>
    </row>
    <row r="52" spans="1:2" x14ac:dyDescent="0.35">
      <c r="A52" s="6">
        <f t="shared" si="0"/>
        <v>42322</v>
      </c>
      <c r="B52" s="16">
        <v>135.74809999999999</v>
      </c>
    </row>
    <row r="53" spans="1:2" x14ac:dyDescent="0.35">
      <c r="A53" s="6">
        <f t="shared" si="0"/>
        <v>42328</v>
      </c>
      <c r="B53" s="16">
        <v>135.1147</v>
      </c>
    </row>
    <row r="54" spans="1:2" x14ac:dyDescent="0.35">
      <c r="A54" s="6">
        <f t="shared" si="0"/>
        <v>42334</v>
      </c>
      <c r="B54" s="16">
        <v>135.57210000000001</v>
      </c>
    </row>
    <row r="55" spans="1:2" x14ac:dyDescent="0.35">
      <c r="A55" s="6">
        <f t="shared" si="0"/>
        <v>42340</v>
      </c>
      <c r="B55" s="16">
        <v>135.5737</v>
      </c>
    </row>
    <row r="56" spans="1:2" x14ac:dyDescent="0.35">
      <c r="A56" s="6">
        <f t="shared" si="0"/>
        <v>42346</v>
      </c>
      <c r="B56" s="16">
        <v>135.42320000000001</v>
      </c>
    </row>
    <row r="57" spans="1:2" x14ac:dyDescent="0.35">
      <c r="A57" s="6">
        <f t="shared" si="0"/>
        <v>42352</v>
      </c>
      <c r="B57" s="16">
        <v>135.53229999999999</v>
      </c>
    </row>
    <row r="58" spans="1:2" x14ac:dyDescent="0.35">
      <c r="A58" s="6">
        <f t="shared" si="0"/>
        <v>42358</v>
      </c>
      <c r="B58" s="16">
        <v>135.84800000000001</v>
      </c>
    </row>
    <row r="59" spans="1:2" x14ac:dyDescent="0.35">
      <c r="A59" s="6">
        <f t="shared" si="0"/>
        <v>42364</v>
      </c>
      <c r="B59" s="16">
        <v>135.3074</v>
      </c>
    </row>
    <row r="60" spans="1:2" x14ac:dyDescent="0.35">
      <c r="A60" s="6">
        <f t="shared" si="0"/>
        <v>42370</v>
      </c>
      <c r="B60" s="16">
        <v>135.57990000000001</v>
      </c>
    </row>
    <row r="61" spans="1:2" x14ac:dyDescent="0.35">
      <c r="A61" s="6">
        <f t="shared" si="0"/>
        <v>42376</v>
      </c>
      <c r="B61" s="16">
        <v>135.33799999999999</v>
      </c>
    </row>
    <row r="62" spans="1:2" x14ac:dyDescent="0.35">
      <c r="A62" s="6">
        <f t="shared" si="0"/>
        <v>42382</v>
      </c>
      <c r="B62" s="16">
        <v>135.9204</v>
      </c>
    </row>
    <row r="63" spans="1:2" x14ac:dyDescent="0.35">
      <c r="A63" s="6">
        <f t="shared" si="0"/>
        <v>42388</v>
      </c>
      <c r="B63" s="16">
        <v>135.33680000000001</v>
      </c>
    </row>
    <row r="64" spans="1:2" x14ac:dyDescent="0.35">
      <c r="A64" s="6">
        <f t="shared" si="0"/>
        <v>42394</v>
      </c>
      <c r="B64" s="16">
        <v>135.56219999999999</v>
      </c>
    </row>
    <row r="65" spans="1:2" x14ac:dyDescent="0.35">
      <c r="A65" s="6">
        <f t="shared" si="0"/>
        <v>42400</v>
      </c>
      <c r="B65" s="16">
        <v>135.68350000000001</v>
      </c>
    </row>
    <row r="66" spans="1:2" x14ac:dyDescent="0.35">
      <c r="A66" s="6">
        <f t="shared" si="0"/>
        <v>42406</v>
      </c>
      <c r="B66" s="16">
        <v>135.4802</v>
      </c>
    </row>
    <row r="67" spans="1:2" x14ac:dyDescent="0.35">
      <c r="A67" s="6">
        <f t="shared" si="0"/>
        <v>42412</v>
      </c>
      <c r="B67" s="16">
        <v>135.81030000000001</v>
      </c>
    </row>
    <row r="68" spans="1:2" x14ac:dyDescent="0.35">
      <c r="A68" s="6">
        <f t="shared" si="0"/>
        <v>42418</v>
      </c>
      <c r="B68" s="16">
        <v>135.71680000000001</v>
      </c>
    </row>
    <row r="69" spans="1:2" x14ac:dyDescent="0.35">
      <c r="A69" s="6">
        <f t="shared" si="0"/>
        <v>42424</v>
      </c>
      <c r="B69" s="16">
        <v>135.55799999999999</v>
      </c>
    </row>
    <row r="70" spans="1:2" x14ac:dyDescent="0.35">
      <c r="A70" s="6">
        <f t="shared" si="0"/>
        <v>42430</v>
      </c>
      <c r="B70" s="16">
        <v>135.35120000000001</v>
      </c>
    </row>
    <row r="71" spans="1:2" x14ac:dyDescent="0.35">
      <c r="A71" s="6">
        <f t="shared" si="0"/>
        <v>42436</v>
      </c>
      <c r="B71" s="16">
        <v>135.44900000000001</v>
      </c>
    </row>
    <row r="72" spans="1:2" x14ac:dyDescent="0.35">
      <c r="A72" s="6">
        <f t="shared" si="0"/>
        <v>42442</v>
      </c>
      <c r="B72" s="16">
        <v>135.483</v>
      </c>
    </row>
    <row r="73" spans="1:2" x14ac:dyDescent="0.35">
      <c r="A73" s="6">
        <f t="shared" si="0"/>
        <v>42448</v>
      </c>
      <c r="B73" s="16">
        <v>135.37039999999999</v>
      </c>
    </row>
    <row r="74" spans="1:2" x14ac:dyDescent="0.35">
      <c r="A74" s="6">
        <f t="shared" si="0"/>
        <v>42454</v>
      </c>
      <c r="B74" s="16">
        <v>135.90620000000001</v>
      </c>
    </row>
    <row r="75" spans="1:2" x14ac:dyDescent="0.35">
      <c r="A75" s="6">
        <f t="shared" ref="A75:A88" si="1">A74+6</f>
        <v>42460</v>
      </c>
      <c r="B75" s="16">
        <v>135.21780000000001</v>
      </c>
    </row>
    <row r="76" spans="1:2" x14ac:dyDescent="0.35">
      <c r="A76" s="6">
        <f t="shared" si="1"/>
        <v>42466</v>
      </c>
      <c r="B76" s="16">
        <v>135.30240000000001</v>
      </c>
    </row>
    <row r="77" spans="1:2" x14ac:dyDescent="0.35">
      <c r="A77" s="6">
        <f t="shared" si="1"/>
        <v>42472</v>
      </c>
      <c r="B77" s="16">
        <v>135.381</v>
      </c>
    </row>
    <row r="78" spans="1:2" x14ac:dyDescent="0.35">
      <c r="A78" s="6">
        <f t="shared" si="1"/>
        <v>42478</v>
      </c>
      <c r="B78" s="16">
        <v>135.43940000000001</v>
      </c>
    </row>
    <row r="79" spans="1:2" x14ac:dyDescent="0.35">
      <c r="A79" s="6">
        <f t="shared" si="1"/>
        <v>42484</v>
      </c>
      <c r="B79">
        <v>135.7064</v>
      </c>
    </row>
    <row r="80" spans="1:2" x14ac:dyDescent="0.35">
      <c r="A80" s="6">
        <f t="shared" si="1"/>
        <v>42490</v>
      </c>
      <c r="B80">
        <v>135.85249999999999</v>
      </c>
    </row>
    <row r="81" spans="1:2" x14ac:dyDescent="0.35">
      <c r="A81" s="6">
        <f t="shared" si="1"/>
        <v>42496</v>
      </c>
      <c r="B81">
        <v>135.6559</v>
      </c>
    </row>
    <row r="82" spans="1:2" x14ac:dyDescent="0.35">
      <c r="A82" s="6">
        <f t="shared" si="1"/>
        <v>42502</v>
      </c>
      <c r="B82">
        <v>135.15479999999999</v>
      </c>
    </row>
    <row r="83" spans="1:2" x14ac:dyDescent="0.35">
      <c r="A83" s="6">
        <f t="shared" si="1"/>
        <v>42508</v>
      </c>
      <c r="B83">
        <v>135.35120000000001</v>
      </c>
    </row>
    <row r="84" spans="1:2" x14ac:dyDescent="0.35">
      <c r="A84" s="6">
        <f t="shared" si="1"/>
        <v>42514</v>
      </c>
      <c r="B84">
        <v>135.8562</v>
      </c>
    </row>
    <row r="85" spans="1:2" x14ac:dyDescent="0.35">
      <c r="A85" s="6">
        <f t="shared" si="1"/>
        <v>42520</v>
      </c>
      <c r="B85">
        <v>135.4316</v>
      </c>
    </row>
    <row r="86" spans="1:2" x14ac:dyDescent="0.35">
      <c r="A86" s="6">
        <f t="shared" si="1"/>
        <v>42526</v>
      </c>
      <c r="B86">
        <v>135.85120000000001</v>
      </c>
    </row>
    <row r="87" spans="1:2" x14ac:dyDescent="0.35">
      <c r="A87" s="6">
        <f t="shared" si="1"/>
        <v>42532</v>
      </c>
      <c r="B87">
        <v>135.6148</v>
      </c>
    </row>
    <row r="88" spans="1:2" x14ac:dyDescent="0.35">
      <c r="A88" s="6">
        <f t="shared" si="1"/>
        <v>42538</v>
      </c>
      <c r="B88">
        <v>135.4016</v>
      </c>
    </row>
  </sheetData>
  <mergeCells count="3">
    <mergeCell ref="A1:I1"/>
    <mergeCell ref="A3:I3"/>
    <mergeCell ref="A5:I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P89"/>
  <sheetViews>
    <sheetView workbookViewId="0">
      <selection activeCell="A3" sqref="A3:I3"/>
    </sheetView>
  </sheetViews>
  <sheetFormatPr defaultRowHeight="14.5" x14ac:dyDescent="0.35"/>
  <cols>
    <col min="1" max="1" width="17" bestFit="1" customWidth="1"/>
    <col min="2" max="2" width="18.54296875" bestFit="1" customWidth="1"/>
    <col min="4" max="4" width="16.1796875" bestFit="1" customWidth="1"/>
    <col min="7" max="7" width="9.90625" bestFit="1" customWidth="1"/>
    <col min="8" max="8" width="18.54296875" bestFit="1" customWidth="1"/>
    <col min="10" max="10" width="16.1796875" bestFit="1" customWidth="1"/>
    <col min="14" max="14" width="22.453125" bestFit="1" customWidth="1"/>
    <col min="15" max="15" width="10.6328125" customWidth="1"/>
    <col min="16" max="16" width="15.453125" bestFit="1" customWidth="1"/>
  </cols>
  <sheetData>
    <row r="1" spans="1:16" ht="60" customHeight="1" x14ac:dyDescent="0.35">
      <c r="A1" s="41" t="s">
        <v>116</v>
      </c>
      <c r="B1" s="41"/>
      <c r="C1" s="41"/>
      <c r="D1" s="41"/>
      <c r="E1" s="41"/>
      <c r="F1" s="41"/>
      <c r="G1" s="41"/>
      <c r="H1" s="41"/>
      <c r="I1" s="41"/>
    </row>
    <row r="2" spans="1:16" ht="14.4" customHeight="1" x14ac:dyDescent="0.35">
      <c r="A2" s="4"/>
      <c r="B2" s="4"/>
      <c r="C2" s="4"/>
      <c r="D2" s="4"/>
      <c r="E2" s="4"/>
      <c r="F2" s="1"/>
    </row>
    <row r="3" spans="1:16" x14ac:dyDescent="0.35">
      <c r="A3" s="42" t="s">
        <v>125</v>
      </c>
      <c r="B3" s="42"/>
      <c r="C3" s="42"/>
      <c r="D3" s="42"/>
      <c r="E3" s="42"/>
      <c r="F3" s="42"/>
      <c r="G3" s="42"/>
      <c r="H3" s="42"/>
      <c r="I3" s="42"/>
    </row>
    <row r="5" spans="1:16" x14ac:dyDescent="0.35">
      <c r="A5" s="46" t="s">
        <v>1</v>
      </c>
      <c r="B5" s="46"/>
      <c r="C5" s="46"/>
      <c r="D5" s="46"/>
      <c r="E5" s="46"/>
      <c r="F5" s="46"/>
      <c r="G5" s="46"/>
      <c r="H5" s="46"/>
      <c r="I5" s="46"/>
    </row>
    <row r="6" spans="1:16" ht="43.25" customHeight="1" x14ac:dyDescent="0.35">
      <c r="A6" s="5"/>
      <c r="B6" s="47" t="s">
        <v>46</v>
      </c>
      <c r="C6" s="44"/>
      <c r="D6" s="44"/>
      <c r="E6" s="44"/>
      <c r="F6" s="44"/>
      <c r="G6" s="44"/>
      <c r="H6" s="44"/>
      <c r="I6" s="44"/>
    </row>
    <row r="8" spans="1:16" x14ac:dyDescent="0.35">
      <c r="A8" s="3" t="s">
        <v>0</v>
      </c>
      <c r="D8" s="45" t="s">
        <v>53</v>
      </c>
      <c r="E8" s="45"/>
      <c r="J8" s="45" t="s">
        <v>54</v>
      </c>
      <c r="K8" s="45"/>
      <c r="N8" s="45" t="s">
        <v>22</v>
      </c>
      <c r="O8" s="45"/>
    </row>
    <row r="9" spans="1:16" x14ac:dyDescent="0.35">
      <c r="A9" s="7" t="s">
        <v>7</v>
      </c>
      <c r="B9" t="s">
        <v>24</v>
      </c>
      <c r="G9" s="7" t="s">
        <v>7</v>
      </c>
      <c r="H9" t="s">
        <v>24</v>
      </c>
    </row>
    <row r="10" spans="1:16" x14ac:dyDescent="0.35">
      <c r="A10" s="6">
        <v>42064</v>
      </c>
      <c r="B10" s="16">
        <v>135.44999999999999</v>
      </c>
      <c r="D10" t="s">
        <v>8</v>
      </c>
      <c r="E10" s="16">
        <f>AVERAGE(B10:B89)</f>
        <v>135.53371124999995</v>
      </c>
      <c r="G10" s="6">
        <v>42064</v>
      </c>
      <c r="H10" s="16">
        <v>135.44999999999999</v>
      </c>
      <c r="J10" t="s">
        <v>8</v>
      </c>
      <c r="K10" s="16">
        <f>AVERAGE(H10:H89)</f>
        <v>135.52394936708856</v>
      </c>
      <c r="N10" t="s">
        <v>23</v>
      </c>
      <c r="O10">
        <v>5.7999999999999996E-3</v>
      </c>
    </row>
    <row r="11" spans="1:16" x14ac:dyDescent="0.35">
      <c r="A11" s="6">
        <v>42070</v>
      </c>
      <c r="B11" s="16">
        <v>136.3049</v>
      </c>
      <c r="D11" t="s">
        <v>9</v>
      </c>
      <c r="E11" s="16">
        <f>STDEV(B10:B89)</f>
        <v>0.24818900055888385</v>
      </c>
      <c r="G11" s="6">
        <v>42070</v>
      </c>
      <c r="H11" s="16"/>
      <c r="J11" t="s">
        <v>9</v>
      </c>
      <c r="K11" s="16">
        <f>STDEV(H10:H89)</f>
        <v>0.23380805949644165</v>
      </c>
      <c r="N11" t="s">
        <v>25</v>
      </c>
      <c r="O11">
        <v>2</v>
      </c>
    </row>
    <row r="12" spans="1:16" x14ac:dyDescent="0.35">
      <c r="A12" s="6">
        <v>42076</v>
      </c>
      <c r="B12" s="16">
        <v>135.79949999999999</v>
      </c>
      <c r="D12" t="s">
        <v>10</v>
      </c>
      <c r="E12" s="19">
        <f>COUNT(B10:B89)</f>
        <v>80</v>
      </c>
      <c r="G12" s="6">
        <v>42076</v>
      </c>
      <c r="H12" s="16">
        <v>135.79949999999999</v>
      </c>
      <c r="J12" t="s">
        <v>10</v>
      </c>
      <c r="K12" s="19">
        <f>COUNT(H10:H89)</f>
        <v>79</v>
      </c>
      <c r="N12" t="s">
        <v>26</v>
      </c>
      <c r="O12">
        <f>O10/O11</f>
        <v>2.8999999999999998E-3</v>
      </c>
    </row>
    <row r="13" spans="1:16" x14ac:dyDescent="0.35">
      <c r="A13" s="6">
        <v>42082</v>
      </c>
      <c r="B13" s="16">
        <v>135.4888</v>
      </c>
      <c r="D13" t="s">
        <v>52</v>
      </c>
      <c r="E13" s="16">
        <f>MEDIAN(B10:B89)</f>
        <v>135.51749999999998</v>
      </c>
      <c r="G13" s="6">
        <v>42082</v>
      </c>
      <c r="H13" s="16">
        <v>135.4888</v>
      </c>
      <c r="J13" t="s">
        <v>52</v>
      </c>
      <c r="K13" s="16">
        <f>MEDIAN(H10:H89)</f>
        <v>135.51349999999999</v>
      </c>
    </row>
    <row r="14" spans="1:16" x14ac:dyDescent="0.35">
      <c r="A14" s="6">
        <v>42088</v>
      </c>
      <c r="B14" s="16">
        <v>135.35730000000001</v>
      </c>
      <c r="D14" t="s">
        <v>47</v>
      </c>
      <c r="E14">
        <f>E13-0.6745*E11</f>
        <v>135.35009651912301</v>
      </c>
      <c r="G14" s="6">
        <v>42088</v>
      </c>
      <c r="H14" s="16">
        <v>135.35730000000001</v>
      </c>
      <c r="J14" t="s">
        <v>47</v>
      </c>
      <c r="K14">
        <f>K13-0.6745*K11</f>
        <v>135.35579646386964</v>
      </c>
    </row>
    <row r="15" spans="1:16" x14ac:dyDescent="0.35">
      <c r="A15" s="6">
        <v>42094</v>
      </c>
      <c r="B15" s="16">
        <v>135.47839999999999</v>
      </c>
      <c r="D15" t="s">
        <v>48</v>
      </c>
      <c r="E15">
        <f>E13+0.6745*E11</f>
        <v>135.68490348087695</v>
      </c>
      <c r="G15" s="6">
        <v>42094</v>
      </c>
      <c r="H15" s="16">
        <v>135.47839999999999</v>
      </c>
      <c r="J15" t="s">
        <v>48</v>
      </c>
      <c r="K15">
        <f>K13+0.6745*K11</f>
        <v>135.67120353613035</v>
      </c>
      <c r="N15" s="3" t="s">
        <v>27</v>
      </c>
      <c r="O15" s="14" t="s">
        <v>28</v>
      </c>
      <c r="P15" s="3" t="s">
        <v>30</v>
      </c>
    </row>
    <row r="16" spans="1:16" x14ac:dyDescent="0.35">
      <c r="A16" s="6">
        <v>42100</v>
      </c>
      <c r="B16" s="16">
        <v>135.51349999999999</v>
      </c>
      <c r="D16" t="s">
        <v>49</v>
      </c>
      <c r="E16">
        <f>E15-E14</f>
        <v>0.33480696175394087</v>
      </c>
      <c r="G16" s="6">
        <v>42100</v>
      </c>
      <c r="H16" s="16">
        <v>135.51349999999999</v>
      </c>
      <c r="J16" t="s">
        <v>49</v>
      </c>
      <c r="K16">
        <f>K15-K14</f>
        <v>0.31540707226071163</v>
      </c>
      <c r="N16" t="s">
        <v>26</v>
      </c>
      <c r="O16">
        <v>100</v>
      </c>
      <c r="P16" s="16">
        <f>O12</f>
        <v>2.8999999999999998E-3</v>
      </c>
    </row>
    <row r="17" spans="1:16" x14ac:dyDescent="0.35">
      <c r="A17" s="6">
        <v>42106</v>
      </c>
      <c r="B17" s="16">
        <v>135.5215</v>
      </c>
      <c r="D17" t="s">
        <v>50</v>
      </c>
      <c r="E17">
        <f>E15+1.5*E16</f>
        <v>136.18711392350787</v>
      </c>
      <c r="G17" s="6">
        <v>42106</v>
      </c>
      <c r="H17" s="16">
        <v>135.5215</v>
      </c>
      <c r="J17" t="s">
        <v>50</v>
      </c>
      <c r="K17">
        <f>K15+1.5*K16</f>
        <v>136.14431414452142</v>
      </c>
      <c r="N17" t="s">
        <v>29</v>
      </c>
      <c r="O17" s="19">
        <f>K12</f>
        <v>79</v>
      </c>
      <c r="P17" s="18">
        <f>K11</f>
        <v>0.23380805949644165</v>
      </c>
    </row>
    <row r="18" spans="1:16" x14ac:dyDescent="0.35">
      <c r="A18" s="6">
        <v>42112</v>
      </c>
      <c r="B18" s="16">
        <v>135.1755</v>
      </c>
      <c r="D18" t="s">
        <v>51</v>
      </c>
      <c r="E18">
        <f>E14-1.5*E16</f>
        <v>134.8478860764921</v>
      </c>
      <c r="G18" s="6">
        <v>42112</v>
      </c>
      <c r="H18" s="16">
        <v>135.1755</v>
      </c>
      <c r="J18" t="s">
        <v>51</v>
      </c>
      <c r="K18">
        <f>K14-1.5*K16</f>
        <v>134.88268585547857</v>
      </c>
      <c r="N18" t="s">
        <v>31</v>
      </c>
      <c r="P18" s="27">
        <f>(P16^2+P17^2)^0.5</f>
        <v>0.23382604364247281</v>
      </c>
    </row>
    <row r="19" spans="1:16" x14ac:dyDescent="0.35">
      <c r="A19" s="6">
        <v>42118</v>
      </c>
      <c r="B19" s="16">
        <v>135.02180000000001</v>
      </c>
      <c r="G19" s="6">
        <v>42118</v>
      </c>
      <c r="H19" s="16">
        <v>135.02180000000001</v>
      </c>
      <c r="N19" t="s">
        <v>32</v>
      </c>
      <c r="O19" s="19">
        <f>P18^4/(P16^4/(O16-1)+P17^4/(O17-1))</f>
        <v>78.023999860496673</v>
      </c>
      <c r="P19" s="18"/>
    </row>
    <row r="20" spans="1:16" x14ac:dyDescent="0.35">
      <c r="A20" s="6">
        <v>42124</v>
      </c>
      <c r="B20" s="16">
        <v>135.2287</v>
      </c>
      <c r="G20" s="6">
        <v>42124</v>
      </c>
      <c r="H20" s="16">
        <v>135.2287</v>
      </c>
      <c r="N20" t="s">
        <v>33</v>
      </c>
      <c r="O20" s="18">
        <f>TINV(0.05,O19)</f>
        <v>1.9908470688116919</v>
      </c>
      <c r="P20" s="18"/>
    </row>
    <row r="21" spans="1:16" x14ac:dyDescent="0.35">
      <c r="A21" s="6">
        <v>42130</v>
      </c>
      <c r="B21" s="16">
        <v>135.48490000000001</v>
      </c>
      <c r="G21" s="6">
        <v>42130</v>
      </c>
      <c r="H21" s="16">
        <v>135.48490000000001</v>
      </c>
      <c r="N21" t="s">
        <v>23</v>
      </c>
      <c r="P21" s="28">
        <f>P18*O20</f>
        <v>0.46551189359745176</v>
      </c>
    </row>
    <row r="22" spans="1:16" x14ac:dyDescent="0.35">
      <c r="A22" s="6">
        <v>42136</v>
      </c>
      <c r="B22" s="16">
        <v>135.792</v>
      </c>
      <c r="G22" s="6">
        <v>42136</v>
      </c>
      <c r="H22" s="16">
        <v>135.792</v>
      </c>
    </row>
    <row r="23" spans="1:16" x14ac:dyDescent="0.35">
      <c r="A23" s="6">
        <v>42142</v>
      </c>
      <c r="B23" s="16">
        <v>134.9838</v>
      </c>
      <c r="G23" s="6">
        <v>42142</v>
      </c>
      <c r="H23" s="16">
        <v>134.9838</v>
      </c>
    </row>
    <row r="24" spans="1:16" x14ac:dyDescent="0.35">
      <c r="A24" s="6">
        <v>42148</v>
      </c>
      <c r="B24" s="16">
        <v>135.5607</v>
      </c>
      <c r="G24" s="6">
        <v>42148</v>
      </c>
      <c r="H24" s="16">
        <v>135.5607</v>
      </c>
    </row>
    <row r="25" spans="1:16" x14ac:dyDescent="0.35">
      <c r="A25" s="6">
        <v>42154</v>
      </c>
      <c r="B25" s="16">
        <v>135.65</v>
      </c>
      <c r="G25" s="6">
        <v>42154</v>
      </c>
      <c r="H25" s="16">
        <v>135.65</v>
      </c>
    </row>
    <row r="26" spans="1:16" x14ac:dyDescent="0.35">
      <c r="A26" s="6">
        <v>42160</v>
      </c>
      <c r="B26" s="16">
        <v>135.8347</v>
      </c>
      <c r="G26" s="6">
        <v>42160</v>
      </c>
      <c r="H26" s="16">
        <v>135.8347</v>
      </c>
    </row>
    <row r="27" spans="1:16" x14ac:dyDescent="0.35">
      <c r="A27" s="6">
        <v>42166</v>
      </c>
      <c r="B27" s="16">
        <v>135.5308</v>
      </c>
      <c r="G27" s="6">
        <v>42166</v>
      </c>
      <c r="H27" s="16">
        <v>135.5308</v>
      </c>
    </row>
    <row r="28" spans="1:16" x14ac:dyDescent="0.35">
      <c r="A28" s="6">
        <v>42172</v>
      </c>
      <c r="B28" s="16">
        <v>135.56649999999999</v>
      </c>
      <c r="G28" s="6">
        <v>42172</v>
      </c>
      <c r="H28" s="16">
        <v>135.56649999999999</v>
      </c>
    </row>
    <row r="29" spans="1:16" x14ac:dyDescent="0.35">
      <c r="A29" s="6">
        <v>42178</v>
      </c>
      <c r="B29" s="16">
        <v>135.3603</v>
      </c>
      <c r="G29" s="6">
        <v>42178</v>
      </c>
      <c r="H29" s="16">
        <v>135.3603</v>
      </c>
    </row>
    <row r="30" spans="1:16" x14ac:dyDescent="0.35">
      <c r="A30" s="6">
        <v>42184</v>
      </c>
      <c r="B30" s="16">
        <v>136.17320000000001</v>
      </c>
      <c r="G30" s="6">
        <v>42184</v>
      </c>
      <c r="H30" s="16">
        <v>136.17320000000001</v>
      </c>
    </row>
    <row r="31" spans="1:16" x14ac:dyDescent="0.35">
      <c r="A31" s="6">
        <v>42190</v>
      </c>
      <c r="B31" s="16">
        <v>135.64070000000001</v>
      </c>
      <c r="G31" s="6">
        <v>42190</v>
      </c>
      <c r="H31" s="16">
        <v>135.64070000000001</v>
      </c>
    </row>
    <row r="32" spans="1:16" x14ac:dyDescent="0.35">
      <c r="A32" s="6">
        <v>42196</v>
      </c>
      <c r="B32" s="16">
        <v>135.61179999999999</v>
      </c>
      <c r="G32" s="6">
        <v>42196</v>
      </c>
      <c r="H32" s="16">
        <v>135.61179999999999</v>
      </c>
    </row>
    <row r="33" spans="1:8" x14ac:dyDescent="0.35">
      <c r="A33" s="6">
        <v>42202</v>
      </c>
      <c r="B33" s="16">
        <v>135.8227</v>
      </c>
      <c r="G33" s="6">
        <v>42202</v>
      </c>
      <c r="H33" s="16">
        <v>135.8227</v>
      </c>
    </row>
    <row r="34" spans="1:8" x14ac:dyDescent="0.35">
      <c r="A34" s="6">
        <v>42208</v>
      </c>
      <c r="B34" s="16">
        <v>135.4522</v>
      </c>
      <c r="G34" s="6">
        <v>42208</v>
      </c>
      <c r="H34" s="16">
        <v>135.4522</v>
      </c>
    </row>
    <row r="35" spans="1:8" x14ac:dyDescent="0.35">
      <c r="A35" s="6">
        <v>42214</v>
      </c>
      <c r="B35" s="16">
        <v>135.30279999999999</v>
      </c>
      <c r="G35" s="6">
        <v>42214</v>
      </c>
      <c r="H35" s="16">
        <v>135.30279999999999</v>
      </c>
    </row>
    <row r="36" spans="1:8" x14ac:dyDescent="0.35">
      <c r="A36" s="6">
        <v>42220</v>
      </c>
      <c r="B36" s="16">
        <v>135.32769999999999</v>
      </c>
      <c r="G36" s="6">
        <v>42220</v>
      </c>
      <c r="H36" s="16">
        <v>135.32769999999999</v>
      </c>
    </row>
    <row r="37" spans="1:8" x14ac:dyDescent="0.35">
      <c r="A37" s="6">
        <v>42226</v>
      </c>
      <c r="B37" s="16">
        <v>135.79730000000001</v>
      </c>
      <c r="G37" s="6">
        <v>42226</v>
      </c>
      <c r="H37" s="16">
        <v>135.79730000000001</v>
      </c>
    </row>
    <row r="38" spans="1:8" x14ac:dyDescent="0.35">
      <c r="A38" s="6">
        <v>42232</v>
      </c>
      <c r="B38" s="16">
        <v>135.6123</v>
      </c>
      <c r="G38" s="6">
        <v>42232</v>
      </c>
      <c r="H38" s="16">
        <v>135.6123</v>
      </c>
    </row>
    <row r="39" spans="1:8" x14ac:dyDescent="0.35">
      <c r="A39" s="6">
        <v>42238</v>
      </c>
      <c r="B39" s="16">
        <v>135.3364</v>
      </c>
      <c r="G39" s="6">
        <v>42238</v>
      </c>
      <c r="H39" s="16">
        <v>135.3364</v>
      </c>
    </row>
    <row r="40" spans="1:8" x14ac:dyDescent="0.35">
      <c r="A40" s="6">
        <v>42244</v>
      </c>
      <c r="B40" s="16">
        <v>135.2869</v>
      </c>
      <c r="G40" s="6">
        <v>42244</v>
      </c>
      <c r="H40" s="16">
        <v>135.2869</v>
      </c>
    </row>
    <row r="41" spans="1:8" x14ac:dyDescent="0.35">
      <c r="A41" s="6">
        <v>42250</v>
      </c>
      <c r="B41" s="16">
        <v>135.8288</v>
      </c>
      <c r="G41" s="6">
        <v>42250</v>
      </c>
      <c r="H41" s="16">
        <v>135.8288</v>
      </c>
    </row>
    <row r="42" spans="1:8" x14ac:dyDescent="0.35">
      <c r="A42" s="6">
        <v>42256</v>
      </c>
      <c r="B42" s="16">
        <v>135.41569999999999</v>
      </c>
      <c r="G42" s="6">
        <v>42256</v>
      </c>
      <c r="H42" s="16">
        <v>135.41569999999999</v>
      </c>
    </row>
    <row r="43" spans="1:8" x14ac:dyDescent="0.35">
      <c r="A43" s="6">
        <v>42262</v>
      </c>
      <c r="B43" s="16">
        <v>135.80359999999999</v>
      </c>
      <c r="G43" s="6">
        <v>42262</v>
      </c>
      <c r="H43" s="16">
        <v>135.80359999999999</v>
      </c>
    </row>
    <row r="44" spans="1:8" x14ac:dyDescent="0.35">
      <c r="A44" s="6">
        <v>42268</v>
      </c>
      <c r="B44" s="16">
        <v>135.73509999999999</v>
      </c>
      <c r="G44" s="6">
        <v>42268</v>
      </c>
      <c r="H44" s="16">
        <v>135.73509999999999</v>
      </c>
    </row>
    <row r="45" spans="1:8" x14ac:dyDescent="0.35">
      <c r="A45" s="6">
        <v>42274</v>
      </c>
      <c r="B45" s="16">
        <v>135.40090000000001</v>
      </c>
      <c r="G45" s="6">
        <v>42274</v>
      </c>
      <c r="H45" s="16">
        <v>135.40090000000001</v>
      </c>
    </row>
    <row r="46" spans="1:8" x14ac:dyDescent="0.35">
      <c r="A46" s="6">
        <v>42280</v>
      </c>
      <c r="B46" s="16">
        <v>135.66329999999999</v>
      </c>
      <c r="G46" s="6">
        <v>42280</v>
      </c>
      <c r="H46" s="16">
        <v>135.66329999999999</v>
      </c>
    </row>
    <row r="47" spans="1:8" x14ac:dyDescent="0.35">
      <c r="A47" s="6">
        <v>42286</v>
      </c>
      <c r="B47" s="16">
        <v>135.1611</v>
      </c>
      <c r="G47" s="6">
        <v>42286</v>
      </c>
      <c r="H47" s="16">
        <v>135.1611</v>
      </c>
    </row>
    <row r="48" spans="1:8" x14ac:dyDescent="0.35">
      <c r="A48" s="6">
        <v>42292</v>
      </c>
      <c r="B48" s="16">
        <v>135.60990000000001</v>
      </c>
      <c r="G48" s="6">
        <v>42292</v>
      </c>
      <c r="H48" s="16">
        <v>135.60990000000001</v>
      </c>
    </row>
    <row r="49" spans="1:8" x14ac:dyDescent="0.35">
      <c r="A49" s="6">
        <v>42298</v>
      </c>
      <c r="B49" s="16">
        <v>135.46950000000001</v>
      </c>
      <c r="G49" s="6">
        <v>42298</v>
      </c>
      <c r="H49" s="16">
        <v>135.46950000000001</v>
      </c>
    </row>
    <row r="50" spans="1:8" x14ac:dyDescent="0.35">
      <c r="A50" s="6">
        <v>42304</v>
      </c>
      <c r="B50" s="16">
        <v>135.10650000000001</v>
      </c>
      <c r="G50" s="6">
        <v>42304</v>
      </c>
      <c r="H50" s="16">
        <v>135.10650000000001</v>
      </c>
    </row>
    <row r="51" spans="1:8" x14ac:dyDescent="0.35">
      <c r="A51" s="6">
        <v>42310</v>
      </c>
      <c r="B51" s="16">
        <v>135.7834</v>
      </c>
      <c r="G51" s="6">
        <v>42310</v>
      </c>
      <c r="H51" s="16">
        <v>135.7834</v>
      </c>
    </row>
    <row r="52" spans="1:8" x14ac:dyDescent="0.35">
      <c r="A52" s="6">
        <v>42316</v>
      </c>
      <c r="B52" s="16">
        <v>135.36930000000001</v>
      </c>
      <c r="G52" s="6">
        <v>42316</v>
      </c>
      <c r="H52" s="16">
        <v>135.36930000000001</v>
      </c>
    </row>
    <row r="53" spans="1:8" x14ac:dyDescent="0.35">
      <c r="A53" s="6">
        <v>42322</v>
      </c>
      <c r="B53" s="16">
        <v>135.74809999999999</v>
      </c>
      <c r="G53" s="6">
        <v>42322</v>
      </c>
      <c r="H53" s="16">
        <v>135.74809999999999</v>
      </c>
    </row>
    <row r="54" spans="1:8" x14ac:dyDescent="0.35">
      <c r="A54" s="6">
        <v>42328</v>
      </c>
      <c r="B54" s="16">
        <v>135.1147</v>
      </c>
      <c r="G54" s="6">
        <v>42328</v>
      </c>
      <c r="H54" s="16">
        <v>135.1147</v>
      </c>
    </row>
    <row r="55" spans="1:8" x14ac:dyDescent="0.35">
      <c r="A55" s="6">
        <v>42334</v>
      </c>
      <c r="B55" s="16">
        <v>135.57210000000001</v>
      </c>
      <c r="G55" s="6">
        <v>42334</v>
      </c>
      <c r="H55" s="16">
        <v>135.57210000000001</v>
      </c>
    </row>
    <row r="56" spans="1:8" x14ac:dyDescent="0.35">
      <c r="A56" s="6">
        <v>42340</v>
      </c>
      <c r="B56" s="16">
        <v>135.5737</v>
      </c>
      <c r="G56" s="6">
        <v>42340</v>
      </c>
      <c r="H56" s="16">
        <v>135.5737</v>
      </c>
    </row>
    <row r="57" spans="1:8" x14ac:dyDescent="0.35">
      <c r="A57" s="6">
        <v>42346</v>
      </c>
      <c r="B57" s="16">
        <v>135.42320000000001</v>
      </c>
      <c r="G57" s="6">
        <v>42346</v>
      </c>
      <c r="H57" s="16">
        <v>135.42320000000001</v>
      </c>
    </row>
    <row r="58" spans="1:8" x14ac:dyDescent="0.35">
      <c r="A58" s="6">
        <v>42352</v>
      </c>
      <c r="B58" s="16">
        <v>135.53229999999999</v>
      </c>
      <c r="G58" s="6">
        <v>42352</v>
      </c>
      <c r="H58" s="16">
        <v>135.53229999999999</v>
      </c>
    </row>
    <row r="59" spans="1:8" x14ac:dyDescent="0.35">
      <c r="A59" s="6">
        <v>42358</v>
      </c>
      <c r="B59" s="16">
        <v>135.84800000000001</v>
      </c>
      <c r="G59" s="6">
        <v>42358</v>
      </c>
      <c r="H59" s="16">
        <v>135.84800000000001</v>
      </c>
    </row>
    <row r="60" spans="1:8" x14ac:dyDescent="0.35">
      <c r="A60" s="6">
        <v>42364</v>
      </c>
      <c r="B60" s="16">
        <v>135.3074</v>
      </c>
      <c r="G60" s="6">
        <v>42364</v>
      </c>
      <c r="H60" s="16">
        <v>135.3074</v>
      </c>
    </row>
    <row r="61" spans="1:8" x14ac:dyDescent="0.35">
      <c r="A61" s="6">
        <v>42370</v>
      </c>
      <c r="B61" s="16">
        <v>135.57990000000001</v>
      </c>
      <c r="G61" s="6">
        <v>42370</v>
      </c>
      <c r="H61" s="16">
        <v>135.57990000000001</v>
      </c>
    </row>
    <row r="62" spans="1:8" x14ac:dyDescent="0.35">
      <c r="A62" s="6">
        <v>42376</v>
      </c>
      <c r="B62" s="16">
        <v>135.33799999999999</v>
      </c>
      <c r="G62" s="6">
        <v>42376</v>
      </c>
      <c r="H62" s="16">
        <v>135.33799999999999</v>
      </c>
    </row>
    <row r="63" spans="1:8" x14ac:dyDescent="0.35">
      <c r="A63" s="6">
        <v>42382</v>
      </c>
      <c r="B63" s="16">
        <v>135.9204</v>
      </c>
      <c r="G63" s="6">
        <v>42382</v>
      </c>
      <c r="H63" s="16">
        <v>135.9204</v>
      </c>
    </row>
    <row r="64" spans="1:8" x14ac:dyDescent="0.35">
      <c r="A64" s="6">
        <v>42388</v>
      </c>
      <c r="B64" s="16">
        <v>135.33680000000001</v>
      </c>
      <c r="G64" s="6">
        <v>42388</v>
      </c>
      <c r="H64" s="16">
        <v>135.33680000000001</v>
      </c>
    </row>
    <row r="65" spans="1:8" x14ac:dyDescent="0.35">
      <c r="A65" s="6">
        <v>42394</v>
      </c>
      <c r="B65" s="16">
        <v>135.56219999999999</v>
      </c>
      <c r="G65" s="6">
        <v>42394</v>
      </c>
      <c r="H65" s="16">
        <v>135.56219999999999</v>
      </c>
    </row>
    <row r="66" spans="1:8" x14ac:dyDescent="0.35">
      <c r="A66" s="6">
        <v>42400</v>
      </c>
      <c r="B66" s="16">
        <v>135.68350000000001</v>
      </c>
      <c r="G66" s="6">
        <v>42400</v>
      </c>
      <c r="H66" s="16">
        <v>135.68350000000001</v>
      </c>
    </row>
    <row r="67" spans="1:8" x14ac:dyDescent="0.35">
      <c r="A67" s="6">
        <v>42406</v>
      </c>
      <c r="B67" s="16">
        <v>135.4802</v>
      </c>
      <c r="G67" s="6">
        <v>42406</v>
      </c>
      <c r="H67" s="16">
        <v>135.4802</v>
      </c>
    </row>
    <row r="68" spans="1:8" x14ac:dyDescent="0.35">
      <c r="A68" s="6">
        <v>42412</v>
      </c>
      <c r="B68" s="16">
        <v>135.81030000000001</v>
      </c>
      <c r="G68" s="6">
        <v>42412</v>
      </c>
      <c r="H68" s="16">
        <v>135.81030000000001</v>
      </c>
    </row>
    <row r="69" spans="1:8" x14ac:dyDescent="0.35">
      <c r="A69" s="6">
        <v>42418</v>
      </c>
      <c r="B69" s="16">
        <v>135.71680000000001</v>
      </c>
      <c r="G69" s="6">
        <v>42418</v>
      </c>
      <c r="H69" s="16">
        <v>135.71680000000001</v>
      </c>
    </row>
    <row r="70" spans="1:8" x14ac:dyDescent="0.35">
      <c r="A70" s="6">
        <v>42424</v>
      </c>
      <c r="B70" s="16">
        <v>135.55799999999999</v>
      </c>
      <c r="G70" s="6">
        <v>42424</v>
      </c>
      <c r="H70" s="16">
        <v>135.55799999999999</v>
      </c>
    </row>
    <row r="71" spans="1:8" x14ac:dyDescent="0.35">
      <c r="A71" s="6">
        <v>42430</v>
      </c>
      <c r="B71" s="16">
        <v>135.35120000000001</v>
      </c>
      <c r="G71" s="6">
        <v>42430</v>
      </c>
      <c r="H71" s="16">
        <v>135.35120000000001</v>
      </c>
    </row>
    <row r="72" spans="1:8" x14ac:dyDescent="0.35">
      <c r="A72" s="6">
        <v>42436</v>
      </c>
      <c r="B72" s="16">
        <v>135.44900000000001</v>
      </c>
      <c r="G72" s="6">
        <v>42436</v>
      </c>
      <c r="H72" s="16">
        <v>135.44900000000001</v>
      </c>
    </row>
    <row r="73" spans="1:8" x14ac:dyDescent="0.35">
      <c r="A73" s="6">
        <v>42442</v>
      </c>
      <c r="B73" s="16">
        <v>135.483</v>
      </c>
      <c r="G73" s="6">
        <v>42442</v>
      </c>
      <c r="H73" s="16">
        <v>135.483</v>
      </c>
    </row>
    <row r="74" spans="1:8" x14ac:dyDescent="0.35">
      <c r="A74" s="6">
        <v>42448</v>
      </c>
      <c r="B74" s="16">
        <v>135.37039999999999</v>
      </c>
      <c r="G74" s="6">
        <v>42448</v>
      </c>
      <c r="H74" s="16">
        <v>135.37039999999999</v>
      </c>
    </row>
    <row r="75" spans="1:8" x14ac:dyDescent="0.35">
      <c r="A75" s="6">
        <v>42454</v>
      </c>
      <c r="B75" s="16">
        <v>135.90620000000001</v>
      </c>
      <c r="G75" s="6">
        <v>42454</v>
      </c>
      <c r="H75" s="16">
        <v>135.90620000000001</v>
      </c>
    </row>
    <row r="76" spans="1:8" x14ac:dyDescent="0.35">
      <c r="A76" s="6">
        <v>42460</v>
      </c>
      <c r="B76" s="16">
        <v>135.21780000000001</v>
      </c>
      <c r="G76" s="6">
        <v>42460</v>
      </c>
      <c r="H76" s="16">
        <v>135.21780000000001</v>
      </c>
    </row>
    <row r="77" spans="1:8" x14ac:dyDescent="0.35">
      <c r="A77" s="6">
        <v>42466</v>
      </c>
      <c r="B77" s="16">
        <v>135.30240000000001</v>
      </c>
      <c r="G77" s="6">
        <v>42466</v>
      </c>
      <c r="H77" s="16">
        <v>135.30240000000001</v>
      </c>
    </row>
    <row r="78" spans="1:8" x14ac:dyDescent="0.35">
      <c r="A78" s="6">
        <v>42472</v>
      </c>
      <c r="B78" s="16">
        <v>135.381</v>
      </c>
      <c r="G78" s="6">
        <v>42472</v>
      </c>
      <c r="H78" s="16">
        <v>135.381</v>
      </c>
    </row>
    <row r="79" spans="1:8" x14ac:dyDescent="0.35">
      <c r="A79" s="6">
        <v>42478</v>
      </c>
      <c r="B79" s="16">
        <v>135.43940000000001</v>
      </c>
      <c r="G79" s="6">
        <v>42478</v>
      </c>
      <c r="H79" s="16">
        <v>135.43940000000001</v>
      </c>
    </row>
    <row r="80" spans="1:8" x14ac:dyDescent="0.35">
      <c r="A80" s="6">
        <v>42484</v>
      </c>
      <c r="B80">
        <v>135.7064</v>
      </c>
      <c r="G80" s="6">
        <v>42484</v>
      </c>
      <c r="H80">
        <v>135.7064</v>
      </c>
    </row>
    <row r="81" spans="1:8" x14ac:dyDescent="0.35">
      <c r="A81" s="6">
        <v>42490</v>
      </c>
      <c r="B81">
        <v>135.85249999999999</v>
      </c>
      <c r="G81" s="6">
        <v>42490</v>
      </c>
      <c r="H81">
        <v>135.85249999999999</v>
      </c>
    </row>
    <row r="82" spans="1:8" x14ac:dyDescent="0.35">
      <c r="A82" s="6">
        <v>42496</v>
      </c>
      <c r="B82">
        <v>135.6559</v>
      </c>
      <c r="G82" s="6">
        <v>42496</v>
      </c>
      <c r="H82">
        <v>135.6559</v>
      </c>
    </row>
    <row r="83" spans="1:8" x14ac:dyDescent="0.35">
      <c r="A83" s="6">
        <v>42502</v>
      </c>
      <c r="B83">
        <v>135.15479999999999</v>
      </c>
      <c r="G83" s="6">
        <v>42502</v>
      </c>
      <c r="H83">
        <v>135.15479999999999</v>
      </c>
    </row>
    <row r="84" spans="1:8" x14ac:dyDescent="0.35">
      <c r="A84" s="6">
        <v>42508</v>
      </c>
      <c r="B84">
        <v>135.35120000000001</v>
      </c>
      <c r="G84" s="6">
        <v>42508</v>
      </c>
      <c r="H84">
        <v>135.35120000000001</v>
      </c>
    </row>
    <row r="85" spans="1:8" x14ac:dyDescent="0.35">
      <c r="A85" s="6">
        <v>42514</v>
      </c>
      <c r="B85">
        <v>135.8562</v>
      </c>
      <c r="G85" s="6">
        <v>42514</v>
      </c>
      <c r="H85">
        <v>135.8562</v>
      </c>
    </row>
    <row r="86" spans="1:8" x14ac:dyDescent="0.35">
      <c r="A86" s="6">
        <v>42520</v>
      </c>
      <c r="B86">
        <v>135.4316</v>
      </c>
      <c r="G86" s="6">
        <v>42520</v>
      </c>
      <c r="H86">
        <v>135.4316</v>
      </c>
    </row>
    <row r="87" spans="1:8" x14ac:dyDescent="0.35">
      <c r="A87" s="6">
        <v>42526</v>
      </c>
      <c r="B87">
        <v>135.85120000000001</v>
      </c>
      <c r="G87" s="6">
        <v>42526</v>
      </c>
      <c r="H87">
        <v>135.85120000000001</v>
      </c>
    </row>
    <row r="88" spans="1:8" x14ac:dyDescent="0.35">
      <c r="A88" s="6">
        <v>42532</v>
      </c>
      <c r="B88">
        <v>135.6148</v>
      </c>
      <c r="G88" s="6">
        <v>42532</v>
      </c>
      <c r="H88">
        <v>135.6148</v>
      </c>
    </row>
    <row r="89" spans="1:8" x14ac:dyDescent="0.35">
      <c r="A89" s="6">
        <v>42538</v>
      </c>
      <c r="B89">
        <v>135.4016</v>
      </c>
      <c r="G89" s="6">
        <v>42538</v>
      </c>
      <c r="H89">
        <v>135.4016</v>
      </c>
    </row>
  </sheetData>
  <mergeCells count="7">
    <mergeCell ref="J8:K8"/>
    <mergeCell ref="N8:O8"/>
    <mergeCell ref="A1:I1"/>
    <mergeCell ref="A3:I3"/>
    <mergeCell ref="A5:I5"/>
    <mergeCell ref="B6:I6"/>
    <mergeCell ref="D8:E8"/>
  </mergeCells>
  <conditionalFormatting sqref="B10:B89">
    <cfRule type="cellIs" dxfId="3" priority="3" operator="lessThan">
      <formula>$E$18</formula>
    </cfRule>
    <cfRule type="cellIs" dxfId="2" priority="4" operator="greaterThan">
      <formula>$E$17</formula>
    </cfRule>
  </conditionalFormatting>
  <conditionalFormatting sqref="H10:H89">
    <cfRule type="cellIs" dxfId="1" priority="1" operator="lessThan">
      <formula>$E$18</formula>
    </cfRule>
    <cfRule type="cellIs" dxfId="0" priority="2" operator="greaterThan">
      <formula>$E$17</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24"/>
  <sheetViews>
    <sheetView workbookViewId="0">
      <selection activeCell="H13" sqref="H13"/>
    </sheetView>
  </sheetViews>
  <sheetFormatPr defaultRowHeight="14.5" x14ac:dyDescent="0.35"/>
  <cols>
    <col min="1" max="1" width="9.54296875" bestFit="1" customWidth="1"/>
    <col min="3" max="3" width="12.6328125" customWidth="1"/>
    <col min="10" max="10" width="19.81640625" bestFit="1" customWidth="1"/>
  </cols>
  <sheetData>
    <row r="1" spans="1:9" ht="46.75" customHeight="1" x14ac:dyDescent="0.35">
      <c r="A1" s="41" t="s">
        <v>117</v>
      </c>
      <c r="B1" s="41"/>
      <c r="C1" s="41"/>
      <c r="D1" s="41"/>
      <c r="E1" s="41"/>
      <c r="F1" s="41"/>
      <c r="G1" s="41"/>
      <c r="H1" s="41"/>
      <c r="I1" s="41"/>
    </row>
    <row r="2" spans="1:9" x14ac:dyDescent="0.35">
      <c r="A2" s="4"/>
      <c r="B2" s="4"/>
      <c r="C2" s="4"/>
      <c r="D2" s="4"/>
      <c r="E2" s="4"/>
      <c r="F2" s="1"/>
    </row>
    <row r="3" spans="1:9" x14ac:dyDescent="0.35">
      <c r="A3" s="42" t="s">
        <v>125</v>
      </c>
      <c r="B3" s="42"/>
      <c r="C3" s="42"/>
      <c r="D3" s="42"/>
      <c r="E3" s="42"/>
      <c r="F3" s="42"/>
      <c r="G3" s="42"/>
      <c r="H3" s="42"/>
      <c r="I3" s="42"/>
    </row>
    <row r="5" spans="1:9" x14ac:dyDescent="0.35">
      <c r="A5" s="46" t="s">
        <v>2</v>
      </c>
      <c r="B5" s="46"/>
      <c r="C5" s="46"/>
      <c r="D5" s="46"/>
      <c r="E5" s="46"/>
      <c r="F5" s="46"/>
      <c r="G5" s="46"/>
      <c r="H5" s="46"/>
      <c r="I5" s="46"/>
    </row>
    <row r="7" spans="1:9" x14ac:dyDescent="0.35">
      <c r="A7" s="46" t="s">
        <v>3</v>
      </c>
      <c r="B7" s="46"/>
      <c r="C7" s="46"/>
    </row>
    <row r="8" spans="1:9" x14ac:dyDescent="0.35">
      <c r="A8" s="49"/>
      <c r="B8" s="49"/>
      <c r="C8" s="49"/>
    </row>
    <row r="9" spans="1:9" x14ac:dyDescent="0.35">
      <c r="A9" s="49" t="s">
        <v>5</v>
      </c>
      <c r="B9" s="49"/>
      <c r="C9" s="49"/>
    </row>
    <row r="10" spans="1:9" ht="16.5" x14ac:dyDescent="0.45">
      <c r="A10" s="49" t="s">
        <v>4</v>
      </c>
      <c r="B10" s="49"/>
      <c r="C10" s="49"/>
    </row>
    <row r="11" spans="1:9" x14ac:dyDescent="0.35">
      <c r="A11" s="49"/>
      <c r="B11" s="49"/>
      <c r="C11" s="49"/>
    </row>
    <row r="12" spans="1:9" x14ac:dyDescent="0.35">
      <c r="A12" s="13"/>
      <c r="B12" s="13"/>
      <c r="C12" s="13"/>
    </row>
    <row r="13" spans="1:9" x14ac:dyDescent="0.35">
      <c r="A13" s="3" t="s">
        <v>0</v>
      </c>
    </row>
    <row r="14" spans="1:9" x14ac:dyDescent="0.35">
      <c r="A14" s="7" t="s">
        <v>7</v>
      </c>
      <c r="B14" s="7" t="s">
        <v>56</v>
      </c>
      <c r="C14" t="s">
        <v>55</v>
      </c>
    </row>
    <row r="15" spans="1:9" ht="17.399999999999999" customHeight="1" x14ac:dyDescent="0.35">
      <c r="A15" s="2">
        <v>42577</v>
      </c>
      <c r="B15" s="19">
        <v>1</v>
      </c>
      <c r="C15" s="16">
        <v>138.9665</v>
      </c>
    </row>
    <row r="16" spans="1:9" x14ac:dyDescent="0.35">
      <c r="A16" s="2"/>
      <c r="B16" s="19">
        <v>2</v>
      </c>
      <c r="C16" s="16">
        <v>138.96449999999999</v>
      </c>
    </row>
    <row r="17" spans="1:3" x14ac:dyDescent="0.35">
      <c r="A17" s="2"/>
      <c r="B17" s="19">
        <v>3</v>
      </c>
      <c r="C17" s="16">
        <v>138.96600000000001</v>
      </c>
    </row>
    <row r="18" spans="1:3" x14ac:dyDescent="0.35">
      <c r="A18" s="2"/>
      <c r="B18" s="19">
        <v>4</v>
      </c>
      <c r="C18" s="16">
        <v>138.96539999999999</v>
      </c>
    </row>
    <row r="19" spans="1:3" x14ac:dyDescent="0.35">
      <c r="A19" s="2"/>
      <c r="B19" s="19">
        <v>5</v>
      </c>
      <c r="C19" s="16">
        <v>138.96469999999999</v>
      </c>
    </row>
    <row r="20" spans="1:3" x14ac:dyDescent="0.35">
      <c r="A20" s="2"/>
      <c r="B20" s="19">
        <v>6</v>
      </c>
      <c r="C20" s="16">
        <v>138.9641</v>
      </c>
    </row>
    <row r="21" spans="1:3" x14ac:dyDescent="0.35">
      <c r="A21" s="2"/>
      <c r="B21" s="19">
        <v>7</v>
      </c>
      <c r="C21" s="16">
        <v>138.96520000000001</v>
      </c>
    </row>
    <row r="22" spans="1:3" x14ac:dyDescent="0.35">
      <c r="B22" s="19">
        <v>8</v>
      </c>
      <c r="C22" s="16">
        <v>138.964</v>
      </c>
    </row>
    <row r="23" spans="1:3" x14ac:dyDescent="0.35">
      <c r="B23" s="19">
        <v>9</v>
      </c>
      <c r="C23" s="16">
        <v>138.96559999999999</v>
      </c>
    </row>
    <row r="24" spans="1:3" x14ac:dyDescent="0.35">
      <c r="B24" s="19">
        <v>10</v>
      </c>
      <c r="C24" s="16">
        <v>138.96520000000001</v>
      </c>
    </row>
  </sheetData>
  <mergeCells count="8">
    <mergeCell ref="A11:C11"/>
    <mergeCell ref="A1:I1"/>
    <mergeCell ref="A3:I3"/>
    <mergeCell ref="A5:I5"/>
    <mergeCell ref="A7:C7"/>
    <mergeCell ref="A8:C8"/>
    <mergeCell ref="A9:C9"/>
    <mergeCell ref="A10:C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K23"/>
  <sheetViews>
    <sheetView workbookViewId="0">
      <selection activeCell="G10" sqref="G10:H15"/>
    </sheetView>
  </sheetViews>
  <sheetFormatPr defaultRowHeight="14.5" x14ac:dyDescent="0.35"/>
  <cols>
    <col min="1" max="1" width="9.90625" bestFit="1" customWidth="1"/>
    <col min="2" max="2" width="7.08984375" bestFit="1" customWidth="1"/>
    <col min="3" max="3" width="15" bestFit="1" customWidth="1"/>
    <col min="4" max="4" width="2" bestFit="1" customWidth="1"/>
    <col min="5" max="5" width="5.54296875" bestFit="1" customWidth="1"/>
    <col min="6" max="6" width="27.08984375" customWidth="1"/>
    <col min="7" max="7" width="34.453125" bestFit="1" customWidth="1"/>
    <col min="9" max="9" width="14.54296875" bestFit="1" customWidth="1"/>
  </cols>
  <sheetData>
    <row r="1" spans="1:11" ht="53.4" customHeight="1" x14ac:dyDescent="0.35">
      <c r="A1" s="41" t="s">
        <v>114</v>
      </c>
      <c r="B1" s="41"/>
      <c r="C1" s="41"/>
      <c r="D1" s="41"/>
      <c r="E1" s="41"/>
      <c r="F1" s="41"/>
      <c r="G1" s="41"/>
      <c r="H1" s="41"/>
      <c r="I1" s="41"/>
    </row>
    <row r="2" spans="1:11" x14ac:dyDescent="0.35">
      <c r="A2" s="11"/>
      <c r="B2" s="11"/>
      <c r="C2" s="11"/>
      <c r="D2" s="11"/>
      <c r="E2" s="11"/>
      <c r="F2" s="1"/>
    </row>
    <row r="3" spans="1:11" x14ac:dyDescent="0.35">
      <c r="A3" s="42" t="s">
        <v>14</v>
      </c>
      <c r="B3" s="42"/>
      <c r="C3" s="42"/>
      <c r="D3" s="42"/>
      <c r="E3" s="42"/>
      <c r="F3" s="42"/>
      <c r="G3" s="42"/>
      <c r="H3" s="42"/>
      <c r="I3" s="42"/>
    </row>
    <row r="5" spans="1:11" ht="31.25" customHeight="1" x14ac:dyDescent="0.35">
      <c r="A5" s="43" t="s">
        <v>20</v>
      </c>
      <c r="B5" s="43"/>
      <c r="C5" s="43"/>
      <c r="D5" s="43"/>
      <c r="E5" s="43"/>
      <c r="F5" s="43"/>
      <c r="G5" s="43"/>
      <c r="H5" s="43"/>
      <c r="I5" s="43"/>
    </row>
    <row r="6" spans="1:11" ht="37.25" customHeight="1" x14ac:dyDescent="0.35">
      <c r="A6" s="12"/>
      <c r="B6" s="44" t="s">
        <v>119</v>
      </c>
      <c r="C6" s="44"/>
      <c r="D6" s="44"/>
      <c r="E6" s="44"/>
      <c r="F6" s="44"/>
      <c r="G6" s="44"/>
      <c r="H6" s="44"/>
      <c r="I6" s="44"/>
      <c r="J6" s="39"/>
      <c r="K6" s="39"/>
    </row>
    <row r="8" spans="1:11" x14ac:dyDescent="0.35">
      <c r="A8" s="3" t="s">
        <v>0</v>
      </c>
      <c r="G8" s="14" t="s">
        <v>73</v>
      </c>
    </row>
    <row r="9" spans="1:11" x14ac:dyDescent="0.35">
      <c r="A9" t="s">
        <v>7</v>
      </c>
      <c r="B9" s="7" t="s">
        <v>69</v>
      </c>
      <c r="C9" t="s">
        <v>70</v>
      </c>
    </row>
    <row r="10" spans="1:11" x14ac:dyDescent="0.35">
      <c r="A10" s="6">
        <v>42653</v>
      </c>
      <c r="B10" s="36">
        <v>4.1666666666666664E-2</v>
      </c>
      <c r="C10" s="17">
        <v>26.100000000000005</v>
      </c>
      <c r="D10" s="38" t="s">
        <v>65</v>
      </c>
      <c r="E10" s="17">
        <f t="shared" ref="E10:E20" si="0">I$23</f>
        <v>4.2618721846271211E-2</v>
      </c>
      <c r="G10" t="s">
        <v>23</v>
      </c>
      <c r="H10" s="17">
        <v>0.04</v>
      </c>
    </row>
    <row r="11" spans="1:11" x14ac:dyDescent="0.35">
      <c r="B11" s="36">
        <v>4.236111111111112E-2</v>
      </c>
      <c r="C11" s="17">
        <v>26.114499999999996</v>
      </c>
      <c r="D11" s="38" t="s">
        <v>65</v>
      </c>
      <c r="E11" s="17">
        <f t="shared" si="0"/>
        <v>4.2618721846271211E-2</v>
      </c>
      <c r="G11" t="s">
        <v>25</v>
      </c>
      <c r="H11" s="19">
        <v>2</v>
      </c>
    </row>
    <row r="12" spans="1:11" x14ac:dyDescent="0.35">
      <c r="A12" s="6"/>
      <c r="B12" s="36">
        <v>4.3055555555555576E-2</v>
      </c>
      <c r="C12" s="17">
        <v>26.121499999999997</v>
      </c>
      <c r="D12" s="38" t="s">
        <v>65</v>
      </c>
      <c r="E12" s="17">
        <f t="shared" si="0"/>
        <v>4.2618721846271211E-2</v>
      </c>
      <c r="G12" t="s">
        <v>26</v>
      </c>
      <c r="H12" s="17">
        <f>H10/H11</f>
        <v>0.02</v>
      </c>
    </row>
    <row r="13" spans="1:11" x14ac:dyDescent="0.35">
      <c r="B13" s="36">
        <v>4.3750000000000032E-2</v>
      </c>
      <c r="C13" s="17">
        <v>26.13366666666667</v>
      </c>
      <c r="D13" s="38" t="s">
        <v>65</v>
      </c>
      <c r="E13" s="17">
        <f t="shared" si="0"/>
        <v>4.2618721846271211E-2</v>
      </c>
      <c r="G13" t="s">
        <v>112</v>
      </c>
      <c r="H13" s="17">
        <v>1.6E-2</v>
      </c>
    </row>
    <row r="14" spans="1:11" x14ac:dyDescent="0.35">
      <c r="A14" s="6"/>
      <c r="B14" s="36">
        <v>4.4444444444444488E-2</v>
      </c>
      <c r="C14" s="17">
        <v>26.117166666666666</v>
      </c>
      <c r="D14" s="38" t="s">
        <v>65</v>
      </c>
      <c r="E14" s="17">
        <f t="shared" si="0"/>
        <v>4.2618721846271211E-2</v>
      </c>
      <c r="G14" t="s">
        <v>25</v>
      </c>
      <c r="H14" s="19">
        <v>2</v>
      </c>
    </row>
    <row r="15" spans="1:11" x14ac:dyDescent="0.35">
      <c r="B15" s="36">
        <v>4.5138888888888944E-2</v>
      </c>
      <c r="C15" s="17">
        <v>26.146000000000001</v>
      </c>
      <c r="D15" s="38" t="s">
        <v>65</v>
      </c>
      <c r="E15" s="17">
        <f t="shared" si="0"/>
        <v>4.2618721846271211E-2</v>
      </c>
      <c r="G15" t="s">
        <v>80</v>
      </c>
      <c r="H15">
        <f>H13/H14</f>
        <v>8.0000000000000002E-3</v>
      </c>
    </row>
    <row r="16" spans="1:11" x14ac:dyDescent="0.35">
      <c r="A16" s="6"/>
      <c r="B16" s="36">
        <v>4.5833333333333399E-2</v>
      </c>
      <c r="C16" s="17">
        <v>26.151</v>
      </c>
      <c r="D16" s="38" t="s">
        <v>65</v>
      </c>
      <c r="E16" s="17">
        <f t="shared" si="0"/>
        <v>4.2618721846271211E-2</v>
      </c>
    </row>
    <row r="17" spans="1:9" x14ac:dyDescent="0.35">
      <c r="B17" s="36">
        <v>4.6527777777777855E-2</v>
      </c>
      <c r="C17" s="17">
        <v>26.167333333333335</v>
      </c>
      <c r="D17" s="38" t="s">
        <v>65</v>
      </c>
      <c r="E17" s="17">
        <f t="shared" si="0"/>
        <v>4.2618721846271211E-2</v>
      </c>
      <c r="G17" s="3" t="s">
        <v>27</v>
      </c>
      <c r="H17" s="14" t="s">
        <v>28</v>
      </c>
      <c r="I17" s="3" t="s">
        <v>74</v>
      </c>
    </row>
    <row r="18" spans="1:9" x14ac:dyDescent="0.35">
      <c r="A18" s="6"/>
      <c r="B18" s="36">
        <v>4.7222222222222311E-2</v>
      </c>
      <c r="C18" s="17">
        <v>26.190499999999997</v>
      </c>
      <c r="D18" s="38" t="s">
        <v>65</v>
      </c>
      <c r="E18" s="17">
        <f t="shared" si="0"/>
        <v>4.2618721846271211E-2</v>
      </c>
      <c r="G18" t="s">
        <v>26</v>
      </c>
      <c r="H18">
        <v>100</v>
      </c>
      <c r="I18" s="17">
        <f>H12</f>
        <v>0.02</v>
      </c>
    </row>
    <row r="19" spans="1:9" x14ac:dyDescent="0.35">
      <c r="B19" s="36">
        <v>4.7916666666666767E-2</v>
      </c>
      <c r="C19" s="17">
        <v>26.176000000000002</v>
      </c>
      <c r="D19" s="38" t="s">
        <v>65</v>
      </c>
      <c r="E19" s="17">
        <f t="shared" si="0"/>
        <v>4.2618721846271211E-2</v>
      </c>
      <c r="G19" t="s">
        <v>29</v>
      </c>
      <c r="H19">
        <v>100</v>
      </c>
      <c r="I19" s="16">
        <f>H15</f>
        <v>8.0000000000000002E-3</v>
      </c>
    </row>
    <row r="20" spans="1:9" x14ac:dyDescent="0.35">
      <c r="A20" s="6"/>
      <c r="B20" s="36">
        <v>4.8611111111111223E-2</v>
      </c>
      <c r="C20" s="17">
        <v>26.199666666666669</v>
      </c>
      <c r="D20" s="38" t="s">
        <v>65</v>
      </c>
      <c r="E20" s="17">
        <f t="shared" si="0"/>
        <v>4.2618721846271211E-2</v>
      </c>
      <c r="G20" t="s">
        <v>31</v>
      </c>
      <c r="I20" s="30">
        <f>(I18^2+I19^2)^0.5</f>
        <v>2.1540659228538015E-2</v>
      </c>
    </row>
    <row r="21" spans="1:9" x14ac:dyDescent="0.35">
      <c r="G21" t="s">
        <v>32</v>
      </c>
      <c r="H21" s="19">
        <f>I20^4/(I18^4/(H18-1)+I19^4/(H19-1))</f>
        <v>129.88923556942277</v>
      </c>
      <c r="I21" s="18"/>
    </row>
    <row r="22" spans="1:9" x14ac:dyDescent="0.35">
      <c r="G22" t="s">
        <v>33</v>
      </c>
      <c r="H22" s="18">
        <f>TINV(0.05,H21)</f>
        <v>1.9785244914792603</v>
      </c>
      <c r="I22" s="18"/>
    </row>
    <row r="23" spans="1:9" x14ac:dyDescent="0.35">
      <c r="G23" t="s">
        <v>23</v>
      </c>
      <c r="I23" s="32">
        <f>I20*H22</f>
        <v>4.2618721846271211E-2</v>
      </c>
    </row>
  </sheetData>
  <mergeCells count="4">
    <mergeCell ref="A1:I1"/>
    <mergeCell ref="A3:I3"/>
    <mergeCell ref="A5:I5"/>
    <mergeCell ref="B6:I6"/>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P33"/>
  <sheetViews>
    <sheetView workbookViewId="0">
      <selection activeCell="A3" sqref="A3:I3"/>
    </sheetView>
  </sheetViews>
  <sheetFormatPr defaultRowHeight="14.5" x14ac:dyDescent="0.35"/>
  <cols>
    <col min="1" max="1" width="9.54296875" bestFit="1" customWidth="1"/>
    <col min="2" max="3" width="19.1796875" bestFit="1" customWidth="1"/>
    <col min="5" max="5" width="26.453125" customWidth="1"/>
    <col min="6" max="6" width="8.54296875" bestFit="1" customWidth="1"/>
    <col min="7" max="7" width="15.453125" bestFit="1" customWidth="1"/>
    <col min="9" max="9" width="22.453125" bestFit="1" customWidth="1"/>
    <col min="10" max="10" width="12" bestFit="1" customWidth="1"/>
    <col min="11" max="11" width="15.453125" bestFit="1" customWidth="1"/>
    <col min="13" max="13" width="24.1796875" bestFit="1" customWidth="1"/>
  </cols>
  <sheetData>
    <row r="1" spans="1:16" ht="36.65" customHeight="1" x14ac:dyDescent="0.35">
      <c r="A1" s="41" t="s">
        <v>117</v>
      </c>
      <c r="B1" s="41"/>
      <c r="C1" s="41"/>
      <c r="D1" s="41"/>
      <c r="E1" s="41"/>
      <c r="F1" s="41"/>
      <c r="G1" s="41"/>
      <c r="H1" s="41"/>
      <c r="I1" s="41"/>
    </row>
    <row r="2" spans="1:16" x14ac:dyDescent="0.35">
      <c r="A2" s="4"/>
      <c r="B2" s="4"/>
      <c r="C2" s="4"/>
      <c r="D2" s="4"/>
      <c r="E2" s="4"/>
      <c r="F2" s="1"/>
    </row>
    <row r="3" spans="1:16" ht="14.4" customHeight="1" x14ac:dyDescent="0.35">
      <c r="A3" s="42" t="s">
        <v>125</v>
      </c>
      <c r="B3" s="42"/>
      <c r="C3" s="42"/>
      <c r="D3" s="42"/>
      <c r="E3" s="42"/>
      <c r="F3" s="42"/>
      <c r="G3" s="42"/>
      <c r="H3" s="42"/>
      <c r="I3" s="42"/>
    </row>
    <row r="5" spans="1:16" x14ac:dyDescent="0.35">
      <c r="A5" s="46" t="s">
        <v>2</v>
      </c>
      <c r="B5" s="46"/>
      <c r="C5" s="46"/>
      <c r="D5" s="46"/>
      <c r="E5" s="46"/>
      <c r="F5" s="46"/>
      <c r="G5" s="46"/>
      <c r="H5" s="46"/>
      <c r="I5" s="46"/>
    </row>
    <row r="6" spans="1:16" ht="22.25" customHeight="1" x14ac:dyDescent="0.35">
      <c r="A6" s="5"/>
      <c r="B6" s="47" t="s">
        <v>61</v>
      </c>
      <c r="C6" s="44"/>
      <c r="D6" s="44"/>
      <c r="E6" s="44"/>
      <c r="F6" s="44"/>
      <c r="G6" s="44"/>
      <c r="H6" s="44"/>
      <c r="I6" s="44"/>
    </row>
    <row r="8" spans="1:16" x14ac:dyDescent="0.35">
      <c r="A8" s="46" t="s">
        <v>3</v>
      </c>
      <c r="B8" s="46"/>
      <c r="C8" s="46"/>
    </row>
    <row r="9" spans="1:16" x14ac:dyDescent="0.35">
      <c r="A9" s="49"/>
      <c r="B9" s="49"/>
      <c r="C9" s="49"/>
    </row>
    <row r="10" spans="1:16" x14ac:dyDescent="0.35">
      <c r="A10" s="49" t="s">
        <v>5</v>
      </c>
      <c r="B10" s="49"/>
      <c r="C10" s="49"/>
    </row>
    <row r="11" spans="1:16" ht="16.5" x14ac:dyDescent="0.45">
      <c r="A11" s="49" t="s">
        <v>4</v>
      </c>
      <c r="B11" s="49"/>
      <c r="C11" s="49"/>
    </row>
    <row r="12" spans="1:16" x14ac:dyDescent="0.35">
      <c r="A12" s="49"/>
      <c r="B12" s="49"/>
      <c r="C12" s="49"/>
    </row>
    <row r="13" spans="1:16" x14ac:dyDescent="0.35">
      <c r="A13" s="13"/>
      <c r="B13" s="13"/>
      <c r="C13" s="13"/>
    </row>
    <row r="14" spans="1:16" x14ac:dyDescent="0.35">
      <c r="A14" s="3" t="s">
        <v>0</v>
      </c>
      <c r="E14" s="45" t="s">
        <v>57</v>
      </c>
      <c r="F14" s="45"/>
      <c r="I14" s="45" t="s">
        <v>59</v>
      </c>
      <c r="J14" s="45"/>
      <c r="M14" s="3" t="s">
        <v>60</v>
      </c>
    </row>
    <row r="15" spans="1:16" x14ac:dyDescent="0.35">
      <c r="A15" s="7" t="s">
        <v>7</v>
      </c>
      <c r="B15" s="7" t="s">
        <v>56</v>
      </c>
      <c r="C15" t="s">
        <v>55</v>
      </c>
      <c r="E15" t="s">
        <v>8</v>
      </c>
      <c r="F15" s="16">
        <f>AVERAGE(C16:C25)</f>
        <v>138.96512000000001</v>
      </c>
      <c r="I15" t="s">
        <v>8</v>
      </c>
      <c r="J15">
        <f>'2a Solution'!E10</f>
        <v>135.53371124999995</v>
      </c>
      <c r="M15" t="s">
        <v>64</v>
      </c>
      <c r="N15" s="16">
        <f>F15-J15</f>
        <v>3.4314087500000596</v>
      </c>
      <c r="O15" s="34" t="s">
        <v>65</v>
      </c>
      <c r="P15" s="16">
        <f>O33</f>
        <v>0.494174061380799</v>
      </c>
    </row>
    <row r="16" spans="1:16" x14ac:dyDescent="0.35">
      <c r="A16" s="2">
        <v>42577</v>
      </c>
      <c r="B16" s="19">
        <v>1</v>
      </c>
      <c r="C16" s="16">
        <v>138.9665</v>
      </c>
      <c r="E16" t="s">
        <v>9</v>
      </c>
      <c r="F16" s="15">
        <f>STDEV(C16:C25)</f>
        <v>8.0663911798806295E-4</v>
      </c>
      <c r="I16" t="s">
        <v>9</v>
      </c>
      <c r="J16">
        <f>'2a Solution'!E11</f>
        <v>0.24818900055888385</v>
      </c>
    </row>
    <row r="17" spans="1:15" x14ac:dyDescent="0.35">
      <c r="A17" s="2"/>
      <c r="B17" s="19">
        <v>2</v>
      </c>
      <c r="C17" s="16">
        <v>138.96449999999999</v>
      </c>
      <c r="E17" t="s">
        <v>10</v>
      </c>
      <c r="F17" s="19">
        <f>COUNT(C16:C25)</f>
        <v>10</v>
      </c>
      <c r="I17" t="s">
        <v>10</v>
      </c>
      <c r="J17">
        <f>'2a Solution'!E12</f>
        <v>80</v>
      </c>
    </row>
    <row r="18" spans="1:15" x14ac:dyDescent="0.35">
      <c r="A18" s="2"/>
      <c r="B18" s="19">
        <v>3</v>
      </c>
      <c r="C18" s="16">
        <v>138.96600000000001</v>
      </c>
      <c r="E18" t="s">
        <v>62</v>
      </c>
      <c r="F18">
        <f>F16/F17^0.5</f>
        <v>2.5508168626315768E-4</v>
      </c>
    </row>
    <row r="19" spans="1:15" x14ac:dyDescent="0.35">
      <c r="A19" s="2"/>
      <c r="B19" s="19">
        <v>4</v>
      </c>
      <c r="C19" s="16">
        <v>138.96539999999999</v>
      </c>
    </row>
    <row r="20" spans="1:15" x14ac:dyDescent="0.35">
      <c r="A20" s="2"/>
      <c r="B20" s="19">
        <v>5</v>
      </c>
      <c r="C20" s="16">
        <v>138.96469999999999</v>
      </c>
      <c r="E20" s="45" t="s">
        <v>22</v>
      </c>
      <c r="F20" s="45"/>
      <c r="I20" s="45" t="s">
        <v>22</v>
      </c>
      <c r="J20" s="45"/>
    </row>
    <row r="21" spans="1:15" x14ac:dyDescent="0.35">
      <c r="A21" s="2"/>
      <c r="B21" s="19">
        <v>6</v>
      </c>
      <c r="C21" s="16">
        <v>138.9641</v>
      </c>
    </row>
    <row r="22" spans="1:15" x14ac:dyDescent="0.35">
      <c r="A22" s="2"/>
      <c r="B22" s="19">
        <v>7</v>
      </c>
      <c r="C22" s="16">
        <v>138.96520000000001</v>
      </c>
      <c r="E22" t="s">
        <v>23</v>
      </c>
      <c r="F22">
        <v>5.7999999999999996E-3</v>
      </c>
      <c r="I22" t="s">
        <v>23</v>
      </c>
      <c r="J22">
        <v>5.7999999999999996E-3</v>
      </c>
    </row>
    <row r="23" spans="1:15" x14ac:dyDescent="0.35">
      <c r="B23" s="19">
        <v>8</v>
      </c>
      <c r="C23" s="16">
        <v>138.964</v>
      </c>
      <c r="E23" t="s">
        <v>25</v>
      </c>
      <c r="F23">
        <v>2</v>
      </c>
      <c r="I23" t="s">
        <v>25</v>
      </c>
      <c r="J23">
        <v>2</v>
      </c>
    </row>
    <row r="24" spans="1:15" x14ac:dyDescent="0.35">
      <c r="B24" s="19">
        <v>9</v>
      </c>
      <c r="C24" s="16">
        <v>138.96559999999999</v>
      </c>
      <c r="E24" t="s">
        <v>26</v>
      </c>
      <c r="F24">
        <f>F22/F23</f>
        <v>2.8999999999999998E-3</v>
      </c>
      <c r="I24" t="s">
        <v>26</v>
      </c>
      <c r="J24">
        <f>J22/J23</f>
        <v>2.8999999999999998E-3</v>
      </c>
    </row>
    <row r="25" spans="1:15" x14ac:dyDescent="0.35">
      <c r="B25" s="19">
        <v>10</v>
      </c>
      <c r="C25" s="16">
        <v>138.96520000000001</v>
      </c>
    </row>
    <row r="27" spans="1:15" x14ac:dyDescent="0.35">
      <c r="E27" s="3" t="s">
        <v>27</v>
      </c>
      <c r="F27" s="14" t="s">
        <v>28</v>
      </c>
      <c r="G27" s="3" t="s">
        <v>30</v>
      </c>
      <c r="I27" s="3" t="s">
        <v>27</v>
      </c>
      <c r="J27" s="14" t="s">
        <v>28</v>
      </c>
      <c r="K27" s="3" t="s">
        <v>30</v>
      </c>
      <c r="M27" s="3" t="s">
        <v>27</v>
      </c>
      <c r="N27" s="14" t="s">
        <v>28</v>
      </c>
      <c r="O27" s="3" t="s">
        <v>30</v>
      </c>
    </row>
    <row r="28" spans="1:15" x14ac:dyDescent="0.35">
      <c r="E28" t="s">
        <v>26</v>
      </c>
      <c r="F28">
        <v>100</v>
      </c>
      <c r="G28" s="16">
        <f>F24</f>
        <v>2.8999999999999998E-3</v>
      </c>
      <c r="I28" t="s">
        <v>26</v>
      </c>
      <c r="J28">
        <v>100</v>
      </c>
      <c r="K28" s="16">
        <f>J24</f>
        <v>2.8999999999999998E-3</v>
      </c>
      <c r="M28" t="s">
        <v>58</v>
      </c>
      <c r="N28" s="19">
        <f>J31</f>
        <v>79.021572178501771</v>
      </c>
      <c r="O28" s="16">
        <f>K30</f>
        <v>0.24820594271374255</v>
      </c>
    </row>
    <row r="29" spans="1:15" x14ac:dyDescent="0.35">
      <c r="E29" t="s">
        <v>29</v>
      </c>
      <c r="F29" s="19">
        <f>F17</f>
        <v>10</v>
      </c>
      <c r="G29" s="15">
        <f>F18</f>
        <v>2.5508168626315768E-4</v>
      </c>
      <c r="I29" t="s">
        <v>29</v>
      </c>
      <c r="J29" s="19">
        <f>J17</f>
        <v>80</v>
      </c>
      <c r="K29" s="15">
        <f>J16</f>
        <v>0.24818900055888385</v>
      </c>
      <c r="M29" t="s">
        <v>57</v>
      </c>
      <c r="N29" s="19">
        <f>F31</f>
        <v>100.47166178292025</v>
      </c>
      <c r="O29" s="15">
        <f>G30</f>
        <v>2.911196775669219E-3</v>
      </c>
    </row>
    <row r="30" spans="1:15" x14ac:dyDescent="0.35">
      <c r="E30" t="s">
        <v>31</v>
      </c>
      <c r="G30" s="31">
        <f>(G28^2+G29^2)^0.5</f>
        <v>2.911196775669219E-3</v>
      </c>
      <c r="I30" t="s">
        <v>31</v>
      </c>
      <c r="K30" s="31">
        <f>(K28^2+K29^2)^0.5</f>
        <v>0.24820594271374255</v>
      </c>
      <c r="M30" t="s">
        <v>31</v>
      </c>
      <c r="O30" s="31">
        <f>(O28^2+O29^2)^0.5</f>
        <v>0.24822301477720457</v>
      </c>
    </row>
    <row r="31" spans="1:15" x14ac:dyDescent="0.35">
      <c r="E31" t="s">
        <v>32</v>
      </c>
      <c r="F31" s="19">
        <f>G30^4/(G28^4/(F28-1)+G29^4/(F29-1))</f>
        <v>100.47166178292025</v>
      </c>
      <c r="G31" s="18"/>
      <c r="I31" t="s">
        <v>32</v>
      </c>
      <c r="J31" s="19">
        <f>K30^4/(K28^4/(J28-1)+K29^4/(J29-1))</f>
        <v>79.021572178501771</v>
      </c>
      <c r="K31" s="18"/>
      <c r="M31" t="s">
        <v>32</v>
      </c>
      <c r="N31" s="19">
        <f>O30^4/(O28^4/(N28-1)+O29^4/(N29-1))</f>
        <v>78.0430391065413</v>
      </c>
      <c r="O31" s="18"/>
    </row>
    <row r="32" spans="1:15" x14ac:dyDescent="0.35">
      <c r="E32" t="s">
        <v>33</v>
      </c>
      <c r="F32" s="18">
        <f>TINV(0.05,F31)</f>
        <v>1.9839715185235556</v>
      </c>
      <c r="G32" s="18"/>
      <c r="I32" t="s">
        <v>33</v>
      </c>
      <c r="J32" s="18">
        <f>TINV(0.05,J31)</f>
        <v>1.9904502102301287</v>
      </c>
      <c r="K32" s="18"/>
      <c r="M32" t="s">
        <v>33</v>
      </c>
      <c r="N32" s="18">
        <f>TINV(0.05,N31)</f>
        <v>1.9908470688116919</v>
      </c>
      <c r="O32" s="18"/>
    </row>
    <row r="33" spans="5:15" x14ac:dyDescent="0.35">
      <c r="E33" t="s">
        <v>23</v>
      </c>
      <c r="G33" s="33">
        <f>G30*F32</f>
        <v>5.775731487745339E-3</v>
      </c>
      <c r="I33" t="s">
        <v>23</v>
      </c>
      <c r="K33" s="33">
        <f>K30*J32</f>
        <v>0.49404157085493616</v>
      </c>
      <c r="M33" t="s">
        <v>23</v>
      </c>
      <c r="O33" s="33">
        <f>O30*N32</f>
        <v>0.494174061380799</v>
      </c>
    </row>
  </sheetData>
  <mergeCells count="13">
    <mergeCell ref="E20:F20"/>
    <mergeCell ref="I14:J14"/>
    <mergeCell ref="I20:J20"/>
    <mergeCell ref="A9:C9"/>
    <mergeCell ref="A10:C10"/>
    <mergeCell ref="A11:C11"/>
    <mergeCell ref="A12:C12"/>
    <mergeCell ref="E14:F14"/>
    <mergeCell ref="A1:I1"/>
    <mergeCell ref="A3:I3"/>
    <mergeCell ref="A5:I5"/>
    <mergeCell ref="B6:I6"/>
    <mergeCell ref="A8:C8"/>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24"/>
  <sheetViews>
    <sheetView workbookViewId="0">
      <selection activeCell="A3" sqref="A3:I3"/>
    </sheetView>
  </sheetViews>
  <sheetFormatPr defaultRowHeight="14.5" x14ac:dyDescent="0.35"/>
  <cols>
    <col min="1" max="1" width="9.54296875" bestFit="1" customWidth="1"/>
    <col min="2" max="2" width="12.81640625" bestFit="1" customWidth="1"/>
    <col min="5" max="5" width="9.54296875" bestFit="1" customWidth="1"/>
    <col min="6" max="6" width="12.81640625" bestFit="1" customWidth="1"/>
    <col min="7" max="7" width="19.1796875" bestFit="1" customWidth="1"/>
    <col min="9" max="9" width="15.81640625" customWidth="1"/>
  </cols>
  <sheetData>
    <row r="1" spans="1:9" ht="59.4" customHeight="1" x14ac:dyDescent="0.35">
      <c r="A1" s="41" t="s">
        <v>118</v>
      </c>
      <c r="B1" s="41"/>
      <c r="C1" s="41"/>
      <c r="D1" s="41"/>
      <c r="E1" s="41"/>
      <c r="F1" s="41"/>
      <c r="G1" s="41"/>
      <c r="H1" s="41"/>
      <c r="I1" s="41"/>
    </row>
    <row r="2" spans="1:9" x14ac:dyDescent="0.35">
      <c r="A2" s="4"/>
      <c r="B2" s="4"/>
      <c r="C2" s="4"/>
      <c r="D2" s="4"/>
      <c r="E2" s="4"/>
      <c r="F2" s="1"/>
    </row>
    <row r="3" spans="1:9" x14ac:dyDescent="0.35">
      <c r="A3" s="42" t="s">
        <v>125</v>
      </c>
      <c r="B3" s="42"/>
      <c r="C3" s="42"/>
      <c r="D3" s="42"/>
      <c r="E3" s="42"/>
      <c r="F3" s="42"/>
      <c r="G3" s="42"/>
      <c r="H3" s="42"/>
      <c r="I3" s="42"/>
    </row>
    <row r="5" spans="1:9" ht="15" customHeight="1" x14ac:dyDescent="0.35">
      <c r="A5" s="46" t="s">
        <v>6</v>
      </c>
      <c r="B5" s="46"/>
      <c r="C5" s="46"/>
      <c r="D5" s="46"/>
      <c r="E5" s="46"/>
      <c r="F5" s="46"/>
      <c r="G5" s="46"/>
      <c r="H5" s="46"/>
      <c r="I5" s="46"/>
    </row>
    <row r="7" spans="1:9" x14ac:dyDescent="0.35">
      <c r="A7" s="46" t="s">
        <v>3</v>
      </c>
      <c r="B7" s="46"/>
      <c r="C7" s="46"/>
    </row>
    <row r="8" spans="1:9" x14ac:dyDescent="0.35">
      <c r="A8" s="49"/>
      <c r="B8" s="49"/>
      <c r="C8" s="49"/>
    </row>
    <row r="9" spans="1:9" x14ac:dyDescent="0.35">
      <c r="A9" s="49" t="s">
        <v>5</v>
      </c>
      <c r="B9" s="49"/>
      <c r="C9" s="49"/>
    </row>
    <row r="10" spans="1:9" ht="16.5" x14ac:dyDescent="0.45">
      <c r="A10" s="49" t="s">
        <v>4</v>
      </c>
      <c r="B10" s="49"/>
      <c r="C10" s="49"/>
    </row>
    <row r="11" spans="1:9" x14ac:dyDescent="0.35">
      <c r="A11" s="49"/>
      <c r="B11" s="49"/>
      <c r="C11" s="49"/>
    </row>
    <row r="12" spans="1:9" x14ac:dyDescent="0.35">
      <c r="A12" s="13"/>
      <c r="B12" s="13"/>
      <c r="C12" s="13"/>
    </row>
    <row r="13" spans="1:9" x14ac:dyDescent="0.35">
      <c r="A13" s="3" t="s">
        <v>0</v>
      </c>
    </row>
    <row r="14" spans="1:9" x14ac:dyDescent="0.35">
      <c r="A14" s="7" t="s">
        <v>7</v>
      </c>
      <c r="B14" s="7" t="s">
        <v>56</v>
      </c>
      <c r="C14" t="s">
        <v>63</v>
      </c>
      <c r="E14" s="7" t="s">
        <v>7</v>
      </c>
      <c r="F14" s="7" t="s">
        <v>56</v>
      </c>
      <c r="G14" t="s">
        <v>55</v>
      </c>
    </row>
    <row r="15" spans="1:9" x14ac:dyDescent="0.35">
      <c r="A15" s="6">
        <v>42571</v>
      </c>
      <c r="B15" s="19">
        <v>1</v>
      </c>
      <c r="C15" s="16">
        <v>135.43299999999999</v>
      </c>
      <c r="E15" s="6">
        <v>42577</v>
      </c>
      <c r="F15" s="19">
        <v>1</v>
      </c>
      <c r="G15" s="16">
        <v>138.9665</v>
      </c>
    </row>
    <row r="16" spans="1:9" x14ac:dyDescent="0.35">
      <c r="A16" s="2"/>
      <c r="B16" s="19">
        <v>2</v>
      </c>
      <c r="C16" s="16">
        <v>135.43190000000001</v>
      </c>
      <c r="E16" s="2"/>
      <c r="F16" s="19">
        <v>2</v>
      </c>
      <c r="G16" s="16">
        <v>138.96449999999999</v>
      </c>
    </row>
    <row r="17" spans="1:7" x14ac:dyDescent="0.35">
      <c r="A17" s="2"/>
      <c r="B17" s="19">
        <v>3</v>
      </c>
      <c r="C17" s="16">
        <v>135.4316</v>
      </c>
      <c r="E17" s="2"/>
      <c r="F17" s="19">
        <v>3</v>
      </c>
      <c r="G17" s="16">
        <v>138.96600000000001</v>
      </c>
    </row>
    <row r="18" spans="1:7" x14ac:dyDescent="0.35">
      <c r="A18" s="2"/>
      <c r="B18" s="19">
        <v>4</v>
      </c>
      <c r="C18" s="16">
        <v>135.43219999999999</v>
      </c>
      <c r="E18" s="2"/>
      <c r="F18" s="19">
        <v>4</v>
      </c>
      <c r="G18" s="16">
        <v>138.96539999999999</v>
      </c>
    </row>
    <row r="19" spans="1:7" x14ac:dyDescent="0.35">
      <c r="A19" s="2"/>
      <c r="B19" s="19">
        <v>5</v>
      </c>
      <c r="C19" s="16">
        <v>135.4314</v>
      </c>
      <c r="E19" s="2"/>
      <c r="F19" s="19">
        <v>5</v>
      </c>
      <c r="G19" s="16">
        <v>138.96469999999999</v>
      </c>
    </row>
    <row r="20" spans="1:7" x14ac:dyDescent="0.35">
      <c r="A20" s="2"/>
      <c r="B20" s="19">
        <v>6</v>
      </c>
      <c r="C20" s="16">
        <v>135.43049999999999</v>
      </c>
      <c r="E20" s="2"/>
      <c r="F20" s="19">
        <v>6</v>
      </c>
      <c r="G20" s="16">
        <v>138.9641</v>
      </c>
    </row>
    <row r="21" spans="1:7" x14ac:dyDescent="0.35">
      <c r="A21" s="2"/>
      <c r="B21" s="19">
        <v>7</v>
      </c>
      <c r="C21" s="16">
        <v>135.4306</v>
      </c>
      <c r="E21" s="2"/>
      <c r="F21" s="19">
        <v>7</v>
      </c>
      <c r="G21" s="16">
        <v>138.96520000000001</v>
      </c>
    </row>
    <row r="22" spans="1:7" x14ac:dyDescent="0.35">
      <c r="B22" s="19">
        <v>8</v>
      </c>
      <c r="C22" s="16">
        <v>135.4323</v>
      </c>
      <c r="F22" s="19">
        <v>8</v>
      </c>
      <c r="G22" s="16">
        <v>138.964</v>
      </c>
    </row>
    <row r="23" spans="1:7" x14ac:dyDescent="0.35">
      <c r="B23" s="19">
        <v>9</v>
      </c>
      <c r="C23" s="16">
        <v>135.4332</v>
      </c>
      <c r="F23" s="19">
        <v>9</v>
      </c>
      <c r="G23" s="16">
        <v>138.96559999999999</v>
      </c>
    </row>
    <row r="24" spans="1:7" x14ac:dyDescent="0.35">
      <c r="B24" s="19">
        <v>10</v>
      </c>
      <c r="C24" s="16">
        <v>135.43180000000001</v>
      </c>
      <c r="F24" s="19">
        <v>10</v>
      </c>
      <c r="G24" s="16">
        <v>138.96520000000001</v>
      </c>
    </row>
  </sheetData>
  <mergeCells count="8">
    <mergeCell ref="A9:C9"/>
    <mergeCell ref="A10:C10"/>
    <mergeCell ref="A11:C11"/>
    <mergeCell ref="A1:I1"/>
    <mergeCell ref="A3:I3"/>
    <mergeCell ref="A5:I5"/>
    <mergeCell ref="A7:C7"/>
    <mergeCell ref="A8:C8"/>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46"/>
  <sheetViews>
    <sheetView workbookViewId="0">
      <selection activeCell="A5" sqref="A5:I5"/>
    </sheetView>
  </sheetViews>
  <sheetFormatPr defaultRowHeight="14.5" x14ac:dyDescent="0.35"/>
  <cols>
    <col min="1" max="1" width="22.453125" bestFit="1" customWidth="1"/>
    <col min="2" max="2" width="16.1796875" bestFit="1" customWidth="1"/>
    <col min="3" max="3" width="18.36328125" bestFit="1" customWidth="1"/>
    <col min="5" max="5" width="22.453125" bestFit="1" customWidth="1"/>
    <col min="6" max="6" width="16.1796875" bestFit="1" customWidth="1"/>
    <col min="7" max="7" width="19.1796875" bestFit="1" customWidth="1"/>
    <col min="9" max="9" width="32.54296875" bestFit="1" customWidth="1"/>
    <col min="11" max="11" width="15.453125" bestFit="1" customWidth="1"/>
  </cols>
  <sheetData>
    <row r="1" spans="1:9" ht="45.65" customHeight="1" x14ac:dyDescent="0.35">
      <c r="A1" s="41" t="s">
        <v>118</v>
      </c>
      <c r="B1" s="41"/>
      <c r="C1" s="41"/>
      <c r="D1" s="41"/>
      <c r="E1" s="41"/>
      <c r="F1" s="41"/>
      <c r="G1" s="41"/>
      <c r="H1" s="41"/>
      <c r="I1" s="41"/>
    </row>
    <row r="2" spans="1:9" x14ac:dyDescent="0.35">
      <c r="A2" s="4"/>
      <c r="B2" s="4"/>
      <c r="C2" s="4"/>
      <c r="D2" s="4"/>
      <c r="E2" s="4"/>
      <c r="F2" s="1"/>
    </row>
    <row r="3" spans="1:9" x14ac:dyDescent="0.35">
      <c r="A3" s="42" t="s">
        <v>125</v>
      </c>
      <c r="B3" s="42"/>
      <c r="C3" s="42"/>
      <c r="D3" s="42"/>
      <c r="E3" s="42"/>
      <c r="F3" s="42"/>
      <c r="G3" s="42"/>
      <c r="H3" s="42"/>
      <c r="I3" s="42"/>
    </row>
    <row r="5" spans="1:9" x14ac:dyDescent="0.35">
      <c r="A5" s="46" t="s">
        <v>6</v>
      </c>
      <c r="B5" s="46"/>
      <c r="C5" s="46"/>
      <c r="D5" s="46"/>
      <c r="E5" s="46"/>
      <c r="F5" s="46"/>
      <c r="G5" s="46"/>
      <c r="H5" s="46"/>
      <c r="I5" s="46"/>
    </row>
    <row r="6" spans="1:9" ht="30" customHeight="1" x14ac:dyDescent="0.35">
      <c r="A6" s="5"/>
      <c r="B6" s="47" t="s">
        <v>68</v>
      </c>
      <c r="C6" s="44"/>
      <c r="D6" s="44"/>
      <c r="E6" s="44"/>
      <c r="F6" s="44"/>
      <c r="G6" s="44"/>
      <c r="H6" s="44"/>
      <c r="I6" s="44"/>
    </row>
    <row r="8" spans="1:9" x14ac:dyDescent="0.35">
      <c r="A8" s="46" t="s">
        <v>3</v>
      </c>
      <c r="B8" s="46"/>
      <c r="C8" s="46"/>
    </row>
    <row r="9" spans="1:9" x14ac:dyDescent="0.35">
      <c r="A9" s="49"/>
      <c r="B9" s="49"/>
      <c r="C9" s="49"/>
    </row>
    <row r="10" spans="1:9" x14ac:dyDescent="0.35">
      <c r="A10" s="49" t="s">
        <v>5</v>
      </c>
      <c r="B10" s="49"/>
      <c r="C10" s="49"/>
    </row>
    <row r="11" spans="1:9" ht="16.5" x14ac:dyDescent="0.45">
      <c r="A11" s="49" t="s">
        <v>4</v>
      </c>
      <c r="B11" s="49"/>
      <c r="C11" s="49"/>
    </row>
    <row r="12" spans="1:9" x14ac:dyDescent="0.35">
      <c r="A12" s="49"/>
      <c r="B12" s="49"/>
      <c r="C12" s="49"/>
    </row>
    <row r="13" spans="1:9" x14ac:dyDescent="0.35">
      <c r="A13" s="13"/>
      <c r="B13" s="13"/>
      <c r="C13" s="13"/>
    </row>
    <row r="14" spans="1:9" x14ac:dyDescent="0.35">
      <c r="A14" s="3" t="s">
        <v>0</v>
      </c>
    </row>
    <row r="15" spans="1:9" x14ac:dyDescent="0.35">
      <c r="A15" s="7" t="s">
        <v>7</v>
      </c>
      <c r="B15" s="7" t="s">
        <v>56</v>
      </c>
      <c r="C15" t="s">
        <v>63</v>
      </c>
      <c r="E15" s="7" t="s">
        <v>7</v>
      </c>
      <c r="F15" s="7" t="s">
        <v>56</v>
      </c>
      <c r="G15" t="s">
        <v>55</v>
      </c>
    </row>
    <row r="16" spans="1:9" x14ac:dyDescent="0.35">
      <c r="A16" s="6">
        <v>42571</v>
      </c>
      <c r="B16" s="19">
        <v>1</v>
      </c>
      <c r="C16" s="16">
        <v>135.43299999999999</v>
      </c>
      <c r="E16" s="6">
        <v>42577</v>
      </c>
      <c r="F16" s="19">
        <v>1</v>
      </c>
      <c r="G16" s="16">
        <v>138.9665</v>
      </c>
    </row>
    <row r="17" spans="1:13" x14ac:dyDescent="0.35">
      <c r="A17" s="2"/>
      <c r="B17" s="19">
        <v>2</v>
      </c>
      <c r="C17" s="16">
        <v>135.43190000000001</v>
      </c>
      <c r="E17" s="2"/>
      <c r="F17" s="19">
        <v>2</v>
      </c>
      <c r="G17" s="16">
        <v>138.96449999999999</v>
      </c>
    </row>
    <row r="18" spans="1:13" x14ac:dyDescent="0.35">
      <c r="A18" s="2"/>
      <c r="B18" s="19">
        <v>3</v>
      </c>
      <c r="C18" s="16">
        <v>135.4316</v>
      </c>
      <c r="E18" s="2"/>
      <c r="F18" s="19">
        <v>3</v>
      </c>
      <c r="G18" s="16">
        <v>138.96600000000001</v>
      </c>
    </row>
    <row r="19" spans="1:13" x14ac:dyDescent="0.35">
      <c r="A19" s="2"/>
      <c r="B19" s="19">
        <v>4</v>
      </c>
      <c r="C19" s="16">
        <v>135.43219999999999</v>
      </c>
      <c r="E19" s="2"/>
      <c r="F19" s="19">
        <v>4</v>
      </c>
      <c r="G19" s="16">
        <v>138.96539999999999</v>
      </c>
    </row>
    <row r="20" spans="1:13" x14ac:dyDescent="0.35">
      <c r="A20" s="2"/>
      <c r="B20" s="19">
        <v>5</v>
      </c>
      <c r="C20" s="16">
        <v>135.4314</v>
      </c>
      <c r="E20" s="2"/>
      <c r="F20" s="19">
        <v>5</v>
      </c>
      <c r="G20" s="16">
        <v>138.96469999999999</v>
      </c>
    </row>
    <row r="21" spans="1:13" x14ac:dyDescent="0.35">
      <c r="A21" s="2"/>
      <c r="B21" s="19">
        <v>6</v>
      </c>
      <c r="C21" s="16">
        <v>135.43049999999999</v>
      </c>
      <c r="E21" s="2"/>
      <c r="F21" s="19">
        <v>6</v>
      </c>
      <c r="G21" s="16">
        <v>138.9641</v>
      </c>
    </row>
    <row r="22" spans="1:13" x14ac:dyDescent="0.35">
      <c r="A22" s="2"/>
      <c r="B22" s="19">
        <v>7</v>
      </c>
      <c r="C22" s="16">
        <v>135.4306</v>
      </c>
      <c r="E22" s="2"/>
      <c r="F22" s="19">
        <v>7</v>
      </c>
      <c r="G22" s="16">
        <v>138.96520000000001</v>
      </c>
    </row>
    <row r="23" spans="1:13" x14ac:dyDescent="0.35">
      <c r="B23" s="19">
        <v>8</v>
      </c>
      <c r="C23" s="16">
        <v>135.4323</v>
      </c>
      <c r="F23" s="19">
        <v>8</v>
      </c>
      <c r="G23" s="16">
        <v>138.964</v>
      </c>
    </row>
    <row r="24" spans="1:13" x14ac:dyDescent="0.35">
      <c r="B24" s="19">
        <v>9</v>
      </c>
      <c r="C24" s="16">
        <v>135.4332</v>
      </c>
      <c r="F24" s="19">
        <v>9</v>
      </c>
      <c r="G24" s="16">
        <v>138.96559999999999</v>
      </c>
    </row>
    <row r="25" spans="1:13" x14ac:dyDescent="0.35">
      <c r="B25" s="19">
        <v>10</v>
      </c>
      <c r="C25" s="16">
        <v>135.43180000000001</v>
      </c>
      <c r="F25" s="19">
        <v>10</v>
      </c>
      <c r="G25" s="16">
        <v>138.96520000000001</v>
      </c>
    </row>
    <row r="27" spans="1:13" x14ac:dyDescent="0.35">
      <c r="I27" s="3" t="s">
        <v>60</v>
      </c>
    </row>
    <row r="28" spans="1:13" x14ac:dyDescent="0.35">
      <c r="B28" t="s">
        <v>8</v>
      </c>
      <c r="C28" s="16">
        <f>AVERAGE(C16:C25)</f>
        <v>135.43185</v>
      </c>
      <c r="F28" t="s">
        <v>8</v>
      </c>
      <c r="G28" s="16">
        <f>AVERAGE(G16:G25)</f>
        <v>138.96512000000001</v>
      </c>
      <c r="I28" t="s">
        <v>66</v>
      </c>
      <c r="J28" s="16">
        <f>G28-C28</f>
        <v>3.5332700000000159</v>
      </c>
      <c r="K28" s="35" t="s">
        <v>65</v>
      </c>
      <c r="L28" s="16">
        <f>K46</f>
        <v>8.1220275608982588E-3</v>
      </c>
      <c r="M28" s="25"/>
    </row>
    <row r="29" spans="1:13" x14ac:dyDescent="0.35">
      <c r="B29" t="s">
        <v>9</v>
      </c>
      <c r="C29" s="15">
        <f>STDEV(C16:C25)</f>
        <v>8.8975652100233243E-4</v>
      </c>
      <c r="F29" t="s">
        <v>9</v>
      </c>
      <c r="G29" s="15">
        <f>STDEV(G16:G25)</f>
        <v>8.0663911798806295E-4</v>
      </c>
      <c r="I29" t="s">
        <v>67</v>
      </c>
      <c r="J29" s="16">
        <v>3.4314087500000596</v>
      </c>
      <c r="K29" s="35" t="s">
        <v>65</v>
      </c>
      <c r="L29" s="16">
        <v>0.494174061380799</v>
      </c>
      <c r="M29" s="25"/>
    </row>
    <row r="30" spans="1:13" x14ac:dyDescent="0.35">
      <c r="B30" t="s">
        <v>10</v>
      </c>
      <c r="C30">
        <f>COUNT(C16:C25)</f>
        <v>10</v>
      </c>
      <c r="F30" t="s">
        <v>10</v>
      </c>
      <c r="G30">
        <f>COUNT(G16:G25)</f>
        <v>10</v>
      </c>
    </row>
    <row r="31" spans="1:13" x14ac:dyDescent="0.35">
      <c r="B31" t="s">
        <v>62</v>
      </c>
      <c r="C31" s="15">
        <f>C29/C30^0.5</f>
        <v>2.8136571693548131E-4</v>
      </c>
      <c r="F31" t="s">
        <v>62</v>
      </c>
      <c r="G31" s="15">
        <f>G29/G30^0.5</f>
        <v>2.5508168626315768E-4</v>
      </c>
    </row>
    <row r="33" spans="1:11" x14ac:dyDescent="0.35">
      <c r="A33" s="45" t="s">
        <v>22</v>
      </c>
      <c r="B33" s="45"/>
      <c r="E33" s="45" t="s">
        <v>22</v>
      </c>
      <c r="F33" s="45"/>
    </row>
    <row r="35" spans="1:11" x14ac:dyDescent="0.35">
      <c r="A35" t="s">
        <v>23</v>
      </c>
      <c r="B35">
        <v>5.7999999999999996E-3</v>
      </c>
      <c r="E35" t="s">
        <v>23</v>
      </c>
      <c r="F35">
        <v>5.7999999999999996E-3</v>
      </c>
    </row>
    <row r="36" spans="1:11" x14ac:dyDescent="0.35">
      <c r="A36" t="s">
        <v>25</v>
      </c>
      <c r="B36">
        <v>2</v>
      </c>
      <c r="E36" t="s">
        <v>25</v>
      </c>
      <c r="F36">
        <v>2</v>
      </c>
    </row>
    <row r="37" spans="1:11" x14ac:dyDescent="0.35">
      <c r="A37" t="s">
        <v>26</v>
      </c>
      <c r="B37">
        <f>B35/B36</f>
        <v>2.8999999999999998E-3</v>
      </c>
      <c r="E37" t="s">
        <v>26</v>
      </c>
      <c r="F37">
        <f>F35/F36</f>
        <v>2.8999999999999998E-3</v>
      </c>
    </row>
    <row r="40" spans="1:11" x14ac:dyDescent="0.35">
      <c r="A40" s="3" t="s">
        <v>27</v>
      </c>
      <c r="B40" s="14" t="s">
        <v>28</v>
      </c>
      <c r="C40" s="3" t="s">
        <v>30</v>
      </c>
      <c r="E40" s="3" t="s">
        <v>27</v>
      </c>
      <c r="F40" s="14" t="s">
        <v>28</v>
      </c>
      <c r="G40" s="3" t="s">
        <v>30</v>
      </c>
      <c r="I40" s="3" t="s">
        <v>27</v>
      </c>
      <c r="J40" s="14" t="s">
        <v>28</v>
      </c>
      <c r="K40" s="3" t="s">
        <v>30</v>
      </c>
    </row>
    <row r="41" spans="1:11" x14ac:dyDescent="0.35">
      <c r="A41" t="s">
        <v>26</v>
      </c>
      <c r="B41">
        <v>100</v>
      </c>
      <c r="C41" s="16">
        <f>B37</f>
        <v>2.8999999999999998E-3</v>
      </c>
      <c r="E41" t="s">
        <v>26</v>
      </c>
      <c r="F41">
        <v>100</v>
      </c>
      <c r="G41" s="16">
        <f>F37</f>
        <v>2.8999999999999998E-3</v>
      </c>
      <c r="I41" t="s">
        <v>58</v>
      </c>
      <c r="J41" s="19">
        <f>F44</f>
        <v>100.47166178292025</v>
      </c>
      <c r="K41" s="16">
        <f>G43</f>
        <v>2.911196775669219E-3</v>
      </c>
    </row>
    <row r="42" spans="1:11" x14ac:dyDescent="0.35">
      <c r="A42" t="s">
        <v>29</v>
      </c>
      <c r="B42" s="19">
        <f>C30</f>
        <v>10</v>
      </c>
      <c r="C42" s="15">
        <f>C31</f>
        <v>2.8136571693548131E-4</v>
      </c>
      <c r="E42" t="s">
        <v>29</v>
      </c>
      <c r="F42" s="19">
        <f>G30</f>
        <v>10</v>
      </c>
      <c r="G42" s="15">
        <f>G31</f>
        <v>2.5508168626315768E-4</v>
      </c>
      <c r="I42" t="s">
        <v>57</v>
      </c>
      <c r="J42" s="19">
        <f>B44</f>
        <v>100.77439707613226</v>
      </c>
      <c r="K42" s="15">
        <f>C43</f>
        <v>2.9136174537276881E-3</v>
      </c>
    </row>
    <row r="43" spans="1:11" x14ac:dyDescent="0.35">
      <c r="A43" t="s">
        <v>31</v>
      </c>
      <c r="C43" s="31">
        <f>(C41^2+C42^2)^0.5</f>
        <v>2.9136174537276881E-3</v>
      </c>
      <c r="E43" t="s">
        <v>31</v>
      </c>
      <c r="G43" s="31">
        <f>(G41^2+G42^2)^0.5</f>
        <v>2.911196775669219E-3</v>
      </c>
      <c r="I43" t="s">
        <v>31</v>
      </c>
      <c r="K43" s="31">
        <f>(K41^2+K42^2)^0.5</f>
        <v>4.118765996428235E-3</v>
      </c>
    </row>
    <row r="44" spans="1:11" x14ac:dyDescent="0.35">
      <c r="A44" t="s">
        <v>32</v>
      </c>
      <c r="B44" s="19">
        <f>C43^4/(C41^4/(B41-1)+C42^4/(B42-1))</f>
        <v>100.77439707613226</v>
      </c>
      <c r="C44" s="18"/>
      <c r="E44" t="s">
        <v>32</v>
      </c>
      <c r="F44" s="19">
        <f>G43^4/(G41^4/(F41-1)+G42^4/(F42-1))</f>
        <v>100.47166178292025</v>
      </c>
      <c r="G44" s="18"/>
      <c r="I44" t="s">
        <v>32</v>
      </c>
      <c r="J44" s="19">
        <f>K43^4/(K41^4/(J41-1)+K42^4/(J42-1))</f>
        <v>199.24596448012437</v>
      </c>
      <c r="K44" s="18"/>
    </row>
    <row r="45" spans="1:11" x14ac:dyDescent="0.35">
      <c r="A45" t="s">
        <v>33</v>
      </c>
      <c r="B45" s="18">
        <f>TINV(0.05,B44)</f>
        <v>1.9839715185235556</v>
      </c>
      <c r="C45" s="18"/>
      <c r="E45" t="s">
        <v>33</v>
      </c>
      <c r="F45" s="18">
        <f>TINV(0.05,F44)</f>
        <v>1.9839715185235556</v>
      </c>
      <c r="G45" s="18"/>
      <c r="I45" t="s">
        <v>33</v>
      </c>
      <c r="J45" s="18">
        <f>TINV(0.05,J44)</f>
        <v>1.9719565442517553</v>
      </c>
      <c r="K45" s="18"/>
    </row>
    <row r="46" spans="1:11" x14ac:dyDescent="0.35">
      <c r="A46" t="s">
        <v>23</v>
      </c>
      <c r="C46" s="33">
        <f>C43*B45</f>
        <v>5.7805340440688566E-3</v>
      </c>
      <c r="E46" t="s">
        <v>23</v>
      </c>
      <c r="G46" s="33">
        <f>G43*F45</f>
        <v>5.775731487745339E-3</v>
      </c>
      <c r="I46" t="s">
        <v>23</v>
      </c>
      <c r="K46" s="33">
        <f>K43*J45</f>
        <v>8.1220275608982588E-3</v>
      </c>
    </row>
  </sheetData>
  <mergeCells count="11">
    <mergeCell ref="E33:F33"/>
    <mergeCell ref="A9:C9"/>
    <mergeCell ref="A10:C10"/>
    <mergeCell ref="A11:C11"/>
    <mergeCell ref="A12:C12"/>
    <mergeCell ref="A33:B33"/>
    <mergeCell ref="A1:I1"/>
    <mergeCell ref="A3:I3"/>
    <mergeCell ref="A5:I5"/>
    <mergeCell ref="B6:I6"/>
    <mergeCell ref="A8:C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I100"/>
  <sheetViews>
    <sheetView workbookViewId="0">
      <selection sqref="A1:I1"/>
    </sheetView>
  </sheetViews>
  <sheetFormatPr defaultRowHeight="14.5" x14ac:dyDescent="0.35"/>
  <cols>
    <col min="1" max="1" width="9.90625" bestFit="1" customWidth="1"/>
    <col min="2" max="2" width="7.08984375" bestFit="1" customWidth="1"/>
    <col min="6" max="8" width="8.90625" customWidth="1"/>
    <col min="9" max="9" width="10.36328125" customWidth="1"/>
    <col min="10" max="11" width="8.90625" customWidth="1"/>
  </cols>
  <sheetData>
    <row r="1" spans="1:9" ht="73.75" customHeight="1" x14ac:dyDescent="0.35">
      <c r="A1" s="41" t="s">
        <v>120</v>
      </c>
      <c r="B1" s="41"/>
      <c r="C1" s="41"/>
      <c r="D1" s="41"/>
      <c r="E1" s="41"/>
      <c r="F1" s="41"/>
      <c r="G1" s="41"/>
      <c r="H1" s="41"/>
      <c r="I1" s="41"/>
    </row>
    <row r="2" spans="1:9" x14ac:dyDescent="0.35">
      <c r="A2" s="11"/>
      <c r="B2" s="11"/>
      <c r="C2" s="11"/>
      <c r="D2" s="11"/>
      <c r="E2" s="11"/>
      <c r="F2" s="1"/>
    </row>
    <row r="3" spans="1:9" ht="14.4" customHeight="1" x14ac:dyDescent="0.35">
      <c r="A3" s="42" t="s">
        <v>14</v>
      </c>
      <c r="B3" s="42"/>
      <c r="C3" s="42"/>
      <c r="D3" s="42"/>
      <c r="E3" s="42"/>
      <c r="F3" s="42"/>
      <c r="G3" s="42"/>
      <c r="H3" s="42"/>
      <c r="I3" s="42"/>
    </row>
    <row r="5" spans="1:9" ht="27.65" customHeight="1" x14ac:dyDescent="0.35">
      <c r="A5" s="43" t="s">
        <v>71</v>
      </c>
      <c r="B5" s="43"/>
      <c r="C5" s="43"/>
      <c r="D5" s="43"/>
      <c r="E5" s="43"/>
      <c r="F5" s="43"/>
      <c r="G5" s="43"/>
      <c r="H5" s="43"/>
      <c r="I5" s="43"/>
    </row>
    <row r="6" spans="1:9" ht="27.65" customHeight="1" x14ac:dyDescent="0.35"/>
    <row r="7" spans="1:9" x14ac:dyDescent="0.35">
      <c r="A7" s="3" t="s">
        <v>0</v>
      </c>
    </row>
    <row r="8" spans="1:9" x14ac:dyDescent="0.35">
      <c r="A8" t="s">
        <v>7</v>
      </c>
      <c r="B8" s="7" t="s">
        <v>69</v>
      </c>
      <c r="C8" t="s">
        <v>70</v>
      </c>
    </row>
    <row r="9" spans="1:9" x14ac:dyDescent="0.35">
      <c r="A9" s="6">
        <v>42653</v>
      </c>
      <c r="B9" s="36">
        <v>4.1666666666666664E-2</v>
      </c>
      <c r="C9" s="17">
        <v>26.100000000000005</v>
      </c>
    </row>
    <row r="10" spans="1:9" x14ac:dyDescent="0.35">
      <c r="B10" s="36">
        <v>4.236111111111112E-2</v>
      </c>
      <c r="C10" s="17">
        <v>26.114499999999996</v>
      </c>
    </row>
    <row r="11" spans="1:9" x14ac:dyDescent="0.35">
      <c r="B11" s="36">
        <v>4.3055555555555576E-2</v>
      </c>
      <c r="C11" s="17">
        <v>26.121499999999997</v>
      </c>
    </row>
    <row r="12" spans="1:9" x14ac:dyDescent="0.35">
      <c r="B12" s="36">
        <v>4.3750000000000032E-2</v>
      </c>
      <c r="C12" s="17">
        <v>26.13366666666667</v>
      </c>
    </row>
    <row r="13" spans="1:9" x14ac:dyDescent="0.35">
      <c r="B13" s="36">
        <v>4.4444444444444488E-2</v>
      </c>
      <c r="C13" s="17">
        <v>26.117166666666666</v>
      </c>
    </row>
    <row r="14" spans="1:9" x14ac:dyDescent="0.35">
      <c r="B14" s="36">
        <v>4.5138888888888944E-2</v>
      </c>
      <c r="C14" s="17">
        <v>26.146000000000001</v>
      </c>
    </row>
    <row r="15" spans="1:9" x14ac:dyDescent="0.35">
      <c r="B15" s="36">
        <v>4.5833333333333399E-2</v>
      </c>
      <c r="C15" s="17">
        <v>26.151</v>
      </c>
    </row>
    <row r="16" spans="1:9" x14ac:dyDescent="0.35">
      <c r="B16" s="36">
        <v>4.6527777777777855E-2</v>
      </c>
      <c r="C16" s="17">
        <v>26.167333333333335</v>
      </c>
    </row>
    <row r="17" spans="1:3" x14ac:dyDescent="0.35">
      <c r="B17" s="36">
        <v>4.7222222222222311E-2</v>
      </c>
      <c r="C17" s="17">
        <v>26.190499999999997</v>
      </c>
    </row>
    <row r="18" spans="1:3" x14ac:dyDescent="0.35">
      <c r="B18" s="36">
        <v>4.7916666666666767E-2</v>
      </c>
      <c r="C18" s="17">
        <v>26.176000000000002</v>
      </c>
    </row>
    <row r="19" spans="1:3" x14ac:dyDescent="0.35">
      <c r="B19" s="36">
        <v>4.8611111111111223E-2</v>
      </c>
      <c r="C19" s="17">
        <v>26.199666666666669</v>
      </c>
    </row>
    <row r="20" spans="1:3" x14ac:dyDescent="0.35">
      <c r="A20" s="6"/>
    </row>
    <row r="21" spans="1:3" x14ac:dyDescent="0.35">
      <c r="A21" s="6"/>
    </row>
    <row r="22" spans="1:3" x14ac:dyDescent="0.35">
      <c r="A22" s="6"/>
    </row>
    <row r="23" spans="1:3" x14ac:dyDescent="0.35">
      <c r="A23" s="6"/>
    </row>
    <row r="24" spans="1:3" x14ac:dyDescent="0.35">
      <c r="A24" s="6"/>
    </row>
    <row r="25" spans="1:3" x14ac:dyDescent="0.35">
      <c r="A25" s="6"/>
    </row>
    <row r="26" spans="1:3" x14ac:dyDescent="0.35">
      <c r="A26" s="6"/>
    </row>
    <row r="27" spans="1:3" x14ac:dyDescent="0.35">
      <c r="A27" s="6"/>
    </row>
    <row r="28" spans="1:3" x14ac:dyDescent="0.35">
      <c r="A28" s="6"/>
    </row>
    <row r="29" spans="1:3" x14ac:dyDescent="0.35">
      <c r="A29" s="6"/>
    </row>
    <row r="30" spans="1:3" x14ac:dyDescent="0.35">
      <c r="A30" s="6"/>
    </row>
    <row r="31" spans="1:3" x14ac:dyDescent="0.35">
      <c r="A31" s="6"/>
    </row>
    <row r="32" spans="1:3" x14ac:dyDescent="0.35">
      <c r="A32" s="6"/>
    </row>
    <row r="33" spans="1:1" x14ac:dyDescent="0.35">
      <c r="A33" s="6"/>
    </row>
    <row r="34" spans="1:1" x14ac:dyDescent="0.35">
      <c r="A34" s="6"/>
    </row>
    <row r="35" spans="1:1" x14ac:dyDescent="0.35">
      <c r="A35" s="6"/>
    </row>
    <row r="36" spans="1:1" x14ac:dyDescent="0.35">
      <c r="A36" s="6"/>
    </row>
    <row r="37" spans="1:1" x14ac:dyDescent="0.35">
      <c r="A37" s="6"/>
    </row>
    <row r="38" spans="1:1" x14ac:dyDescent="0.35">
      <c r="A38" s="6"/>
    </row>
    <row r="39" spans="1:1" x14ac:dyDescent="0.35">
      <c r="A39" s="6"/>
    </row>
    <row r="40" spans="1:1" x14ac:dyDescent="0.35">
      <c r="A40" s="6"/>
    </row>
    <row r="41" spans="1:1" x14ac:dyDescent="0.35">
      <c r="A41" s="6"/>
    </row>
    <row r="42" spans="1:1" x14ac:dyDescent="0.35">
      <c r="A42" s="6"/>
    </row>
    <row r="43" spans="1:1" x14ac:dyDescent="0.35">
      <c r="A43" s="6"/>
    </row>
    <row r="44" spans="1:1" x14ac:dyDescent="0.35">
      <c r="A44" s="6"/>
    </row>
    <row r="45" spans="1:1" x14ac:dyDescent="0.35">
      <c r="A45" s="6"/>
    </row>
    <row r="46" spans="1:1" x14ac:dyDescent="0.35">
      <c r="A46" s="6"/>
    </row>
    <row r="47" spans="1:1" x14ac:dyDescent="0.35">
      <c r="A47" s="6"/>
    </row>
    <row r="48" spans="1:1" x14ac:dyDescent="0.35">
      <c r="A48" s="6"/>
    </row>
    <row r="49" spans="1:1" x14ac:dyDescent="0.35">
      <c r="A49" s="6"/>
    </row>
    <row r="50" spans="1:1" x14ac:dyDescent="0.35">
      <c r="A50" s="6"/>
    </row>
    <row r="51" spans="1:1" x14ac:dyDescent="0.35">
      <c r="A51" s="6"/>
    </row>
    <row r="52" spans="1:1" x14ac:dyDescent="0.35">
      <c r="A52" s="6"/>
    </row>
    <row r="53" spans="1:1" x14ac:dyDescent="0.35">
      <c r="A53" s="6"/>
    </row>
    <row r="54" spans="1:1" x14ac:dyDescent="0.35">
      <c r="A54" s="6"/>
    </row>
    <row r="55" spans="1:1" x14ac:dyDescent="0.35">
      <c r="A55" s="6"/>
    </row>
    <row r="56" spans="1:1" x14ac:dyDescent="0.35">
      <c r="A56" s="6"/>
    </row>
    <row r="57" spans="1:1" x14ac:dyDescent="0.35">
      <c r="A57" s="6"/>
    </row>
    <row r="58" spans="1:1" x14ac:dyDescent="0.35">
      <c r="A58" s="6"/>
    </row>
    <row r="59" spans="1:1" x14ac:dyDescent="0.35">
      <c r="A59" s="6"/>
    </row>
    <row r="60" spans="1:1" x14ac:dyDescent="0.35">
      <c r="A60" s="6"/>
    </row>
    <row r="61" spans="1:1" x14ac:dyDescent="0.35">
      <c r="A61" s="6"/>
    </row>
    <row r="62" spans="1:1" x14ac:dyDescent="0.35">
      <c r="A62" s="6"/>
    </row>
    <row r="63" spans="1:1" x14ac:dyDescent="0.35">
      <c r="A63" s="6"/>
    </row>
    <row r="64" spans="1:1" x14ac:dyDescent="0.35">
      <c r="A64" s="6"/>
    </row>
    <row r="65" spans="1:1" x14ac:dyDescent="0.35">
      <c r="A65" s="6"/>
    </row>
    <row r="66" spans="1:1" x14ac:dyDescent="0.35">
      <c r="A66" s="6"/>
    </row>
    <row r="67" spans="1:1" x14ac:dyDescent="0.35">
      <c r="A67" s="6"/>
    </row>
    <row r="68" spans="1:1" x14ac:dyDescent="0.35">
      <c r="A68" s="6"/>
    </row>
    <row r="69" spans="1:1" x14ac:dyDescent="0.35">
      <c r="A69" s="6"/>
    </row>
    <row r="70" spans="1:1" x14ac:dyDescent="0.35">
      <c r="A70" s="6"/>
    </row>
    <row r="71" spans="1:1" x14ac:dyDescent="0.35">
      <c r="A71" s="6"/>
    </row>
    <row r="72" spans="1:1" x14ac:dyDescent="0.35">
      <c r="A72" s="6"/>
    </row>
    <row r="73" spans="1:1" x14ac:dyDescent="0.35">
      <c r="A73" s="6"/>
    </row>
    <row r="74" spans="1:1" x14ac:dyDescent="0.35">
      <c r="A74" s="6"/>
    </row>
    <row r="75" spans="1:1" x14ac:dyDescent="0.35">
      <c r="A75" s="6"/>
    </row>
    <row r="76" spans="1:1" x14ac:dyDescent="0.35">
      <c r="A76" s="6"/>
    </row>
    <row r="77" spans="1:1" x14ac:dyDescent="0.35">
      <c r="A77" s="6"/>
    </row>
    <row r="78" spans="1:1" x14ac:dyDescent="0.35">
      <c r="A78" s="6"/>
    </row>
    <row r="79" spans="1:1" x14ac:dyDescent="0.35">
      <c r="A79" s="6"/>
    </row>
    <row r="80" spans="1:1" x14ac:dyDescent="0.35">
      <c r="A80" s="6"/>
    </row>
    <row r="81" spans="1:1" x14ac:dyDescent="0.35">
      <c r="A81" s="6"/>
    </row>
    <row r="82" spans="1:1" x14ac:dyDescent="0.35">
      <c r="A82" s="6"/>
    </row>
    <row r="83" spans="1:1" x14ac:dyDescent="0.35">
      <c r="A83" s="6"/>
    </row>
    <row r="84" spans="1:1" x14ac:dyDescent="0.35">
      <c r="A84" s="6"/>
    </row>
    <row r="85" spans="1:1" x14ac:dyDescent="0.35">
      <c r="A85" s="6"/>
    </row>
    <row r="86" spans="1:1" x14ac:dyDescent="0.35">
      <c r="A86" s="6"/>
    </row>
    <row r="87" spans="1:1" x14ac:dyDescent="0.35">
      <c r="A87" s="6"/>
    </row>
    <row r="88" spans="1:1" x14ac:dyDescent="0.35">
      <c r="A88" s="6"/>
    </row>
    <row r="89" spans="1:1" x14ac:dyDescent="0.35">
      <c r="A89" s="6"/>
    </row>
    <row r="90" spans="1:1" x14ac:dyDescent="0.35">
      <c r="A90" s="6"/>
    </row>
    <row r="91" spans="1:1" x14ac:dyDescent="0.35">
      <c r="A91" s="6"/>
    </row>
    <row r="92" spans="1:1" x14ac:dyDescent="0.35">
      <c r="A92" s="6"/>
    </row>
    <row r="93" spans="1:1" x14ac:dyDescent="0.35">
      <c r="A93" s="6"/>
    </row>
    <row r="94" spans="1:1" x14ac:dyDescent="0.35">
      <c r="A94" s="6"/>
    </row>
    <row r="95" spans="1:1" x14ac:dyDescent="0.35">
      <c r="A95" s="6"/>
    </row>
    <row r="96" spans="1:1" x14ac:dyDescent="0.35">
      <c r="A96" s="6"/>
    </row>
    <row r="97" spans="1:1" x14ac:dyDescent="0.35">
      <c r="A97" s="6"/>
    </row>
    <row r="98" spans="1:1" x14ac:dyDescent="0.35">
      <c r="A98" s="6"/>
    </row>
    <row r="99" spans="1:1" x14ac:dyDescent="0.35">
      <c r="A99" s="6"/>
    </row>
    <row r="100" spans="1:1" x14ac:dyDescent="0.35">
      <c r="A100" s="6"/>
    </row>
  </sheetData>
  <mergeCells count="3">
    <mergeCell ref="A1:I1"/>
    <mergeCell ref="A3:I3"/>
    <mergeCell ref="A5:I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J26"/>
  <sheetViews>
    <sheetView topLeftCell="A2" workbookViewId="0">
      <selection activeCell="I23" sqref="I23"/>
    </sheetView>
  </sheetViews>
  <sheetFormatPr defaultRowHeight="14.5" x14ac:dyDescent="0.35"/>
  <cols>
    <col min="1" max="1" width="9.90625" bestFit="1" customWidth="1"/>
    <col min="2" max="2" width="16.90625" bestFit="1" customWidth="1"/>
    <col min="3" max="3" width="15.90625" bestFit="1" customWidth="1"/>
    <col min="4" max="4" width="2" bestFit="1" customWidth="1"/>
    <col min="5" max="5" width="5.54296875" bestFit="1" customWidth="1"/>
    <col min="6" max="6" width="11.54296875" customWidth="1"/>
    <col min="7" max="7" width="27.6328125" customWidth="1"/>
    <col min="8" max="8" width="12" bestFit="1" customWidth="1"/>
  </cols>
  <sheetData>
    <row r="1" spans="1:10" ht="52.25" customHeight="1" x14ac:dyDescent="0.35">
      <c r="A1" s="41" t="s">
        <v>121</v>
      </c>
      <c r="B1" s="41"/>
      <c r="C1" s="41"/>
      <c r="D1" s="41"/>
      <c r="E1" s="41"/>
      <c r="F1" s="41"/>
      <c r="G1" s="41"/>
      <c r="H1" s="41"/>
      <c r="I1" s="41"/>
      <c r="J1" s="41"/>
    </row>
    <row r="2" spans="1:10" x14ac:dyDescent="0.35">
      <c r="A2" s="11"/>
      <c r="B2" s="11"/>
      <c r="C2" s="11"/>
      <c r="D2" s="11"/>
      <c r="E2" s="11"/>
      <c r="F2" s="11"/>
      <c r="G2" s="1"/>
    </row>
    <row r="3" spans="1:10" ht="14.4" customHeight="1" x14ac:dyDescent="0.35">
      <c r="A3" s="42" t="s">
        <v>14</v>
      </c>
      <c r="B3" s="42"/>
      <c r="C3" s="42"/>
      <c r="D3" s="42"/>
      <c r="E3" s="42"/>
      <c r="F3" s="42"/>
      <c r="G3" s="42"/>
      <c r="H3" s="42"/>
      <c r="I3" s="42"/>
      <c r="J3" s="42"/>
    </row>
    <row r="5" spans="1:10" ht="27.65" customHeight="1" x14ac:dyDescent="0.35">
      <c r="A5" s="43" t="s">
        <v>71</v>
      </c>
      <c r="B5" s="43"/>
      <c r="C5" s="43"/>
      <c r="D5" s="43"/>
      <c r="E5" s="43"/>
      <c r="F5" s="43"/>
      <c r="G5" s="43"/>
      <c r="H5" s="43"/>
      <c r="I5" s="43"/>
      <c r="J5" s="43"/>
    </row>
    <row r="6" spans="1:10" ht="30.65" customHeight="1" x14ac:dyDescent="0.35">
      <c r="A6" s="12"/>
      <c r="B6" s="44" t="s">
        <v>72</v>
      </c>
      <c r="C6" s="44"/>
      <c r="D6" s="44"/>
      <c r="E6" s="44"/>
      <c r="F6" s="44"/>
      <c r="G6" s="44"/>
      <c r="H6" s="44"/>
      <c r="I6" s="44"/>
      <c r="J6" s="44"/>
    </row>
    <row r="8" spans="1:10" x14ac:dyDescent="0.35">
      <c r="A8" s="3" t="s">
        <v>0</v>
      </c>
      <c r="G8" s="45" t="s">
        <v>108</v>
      </c>
      <c r="H8" s="45"/>
    </row>
    <row r="9" spans="1:10" x14ac:dyDescent="0.35">
      <c r="A9" t="s">
        <v>7</v>
      </c>
      <c r="B9" s="7" t="s">
        <v>69</v>
      </c>
      <c r="C9" t="s">
        <v>70</v>
      </c>
      <c r="G9" t="s">
        <v>109</v>
      </c>
      <c r="H9">
        <v>0.02</v>
      </c>
    </row>
    <row r="10" spans="1:10" x14ac:dyDescent="0.35">
      <c r="A10" s="6">
        <v>42653</v>
      </c>
      <c r="B10" s="36">
        <v>4.1666666666666664E-2</v>
      </c>
      <c r="C10" s="17">
        <v>26.100000000000005</v>
      </c>
      <c r="D10" s="38" t="s">
        <v>65</v>
      </c>
      <c r="E10" s="17">
        <f>I$26</f>
        <v>4.4544712668164961E-2</v>
      </c>
      <c r="F10" s="17"/>
      <c r="G10" t="s">
        <v>110</v>
      </c>
      <c r="H10">
        <f>H9/3</f>
        <v>6.6666666666666671E-3</v>
      </c>
    </row>
    <row r="11" spans="1:10" x14ac:dyDescent="0.35">
      <c r="B11" s="36">
        <v>4.236111111111112E-2</v>
      </c>
      <c r="C11" s="17">
        <v>26.114499999999996</v>
      </c>
      <c r="D11" s="38" t="s">
        <v>65</v>
      </c>
      <c r="E11" s="17">
        <f t="shared" ref="E11:E20" si="0">I$26</f>
        <v>4.4544712668164961E-2</v>
      </c>
      <c r="F11" s="17"/>
    </row>
    <row r="12" spans="1:10" x14ac:dyDescent="0.35">
      <c r="B12" s="36">
        <v>4.3055555555555576E-2</v>
      </c>
      <c r="C12" s="17">
        <v>26.121499999999997</v>
      </c>
      <c r="D12" s="38" t="s">
        <v>65</v>
      </c>
      <c r="E12" s="17">
        <f t="shared" si="0"/>
        <v>4.4544712668164961E-2</v>
      </c>
      <c r="F12" s="17"/>
      <c r="G12" s="45" t="s">
        <v>73</v>
      </c>
      <c r="H12" s="45"/>
    </row>
    <row r="13" spans="1:10" x14ac:dyDescent="0.35">
      <c r="B13" s="36">
        <v>4.3750000000000032E-2</v>
      </c>
      <c r="C13" s="17">
        <v>26.13366666666667</v>
      </c>
      <c r="D13" s="38" t="s">
        <v>65</v>
      </c>
      <c r="E13" s="17">
        <f t="shared" si="0"/>
        <v>4.4544712668164961E-2</v>
      </c>
      <c r="F13" s="17"/>
    </row>
    <row r="14" spans="1:10" x14ac:dyDescent="0.35">
      <c r="B14" s="36">
        <v>4.4444444444444488E-2</v>
      </c>
      <c r="C14" s="17">
        <v>26.117166666666666</v>
      </c>
      <c r="D14" s="38" t="s">
        <v>65</v>
      </c>
      <c r="E14" s="17">
        <f t="shared" si="0"/>
        <v>4.4544712668164961E-2</v>
      </c>
      <c r="F14" s="17"/>
      <c r="G14" t="s">
        <v>23</v>
      </c>
      <c r="H14" s="17">
        <v>0.04</v>
      </c>
    </row>
    <row r="15" spans="1:10" x14ac:dyDescent="0.35">
      <c r="B15" s="36">
        <v>4.5138888888888944E-2</v>
      </c>
      <c r="C15" s="17">
        <v>26.146000000000001</v>
      </c>
      <c r="D15" s="38" t="s">
        <v>65</v>
      </c>
      <c r="E15" s="17">
        <f t="shared" si="0"/>
        <v>4.4544712668164961E-2</v>
      </c>
      <c r="F15" s="17"/>
      <c r="G15" t="s">
        <v>25</v>
      </c>
      <c r="H15" s="19">
        <v>2</v>
      </c>
    </row>
    <row r="16" spans="1:10" x14ac:dyDescent="0.35">
      <c r="B16" s="36">
        <v>4.5833333333333399E-2</v>
      </c>
      <c r="C16" s="17">
        <v>26.151</v>
      </c>
      <c r="D16" s="38" t="s">
        <v>65</v>
      </c>
      <c r="E16" s="17">
        <f t="shared" si="0"/>
        <v>4.4544712668164961E-2</v>
      </c>
      <c r="F16" s="17"/>
      <c r="G16" t="s">
        <v>26</v>
      </c>
      <c r="H16" s="17">
        <f>H14/H15</f>
        <v>0.02</v>
      </c>
    </row>
    <row r="17" spans="2:9" x14ac:dyDescent="0.35">
      <c r="B17" s="36">
        <v>4.6527777777777855E-2</v>
      </c>
      <c r="C17" s="17">
        <v>26.167333333333335</v>
      </c>
      <c r="D17" s="38" t="s">
        <v>65</v>
      </c>
      <c r="E17" s="17">
        <f t="shared" si="0"/>
        <v>4.4544712668164961E-2</v>
      </c>
      <c r="F17" s="17"/>
      <c r="G17" t="s">
        <v>80</v>
      </c>
      <c r="H17">
        <v>8.0000000000000002E-3</v>
      </c>
    </row>
    <row r="18" spans="2:9" x14ac:dyDescent="0.35">
      <c r="B18" s="36">
        <v>4.7222222222222311E-2</v>
      </c>
      <c r="C18" s="17">
        <v>26.190499999999997</v>
      </c>
      <c r="D18" s="38" t="s">
        <v>65</v>
      </c>
      <c r="E18" s="17">
        <f t="shared" si="0"/>
        <v>4.4544712668164961E-2</v>
      </c>
      <c r="F18" s="17"/>
    </row>
    <row r="19" spans="2:9" x14ac:dyDescent="0.35">
      <c r="B19" s="36">
        <v>4.7916666666666767E-2</v>
      </c>
      <c r="C19" s="17">
        <v>26.176000000000002</v>
      </c>
      <c r="D19" s="38" t="s">
        <v>65</v>
      </c>
      <c r="E19" s="17">
        <f t="shared" si="0"/>
        <v>4.4544712668164961E-2</v>
      </c>
      <c r="F19" s="17"/>
      <c r="G19" s="3" t="s">
        <v>27</v>
      </c>
      <c r="H19" s="14" t="s">
        <v>28</v>
      </c>
      <c r="I19" s="3" t="s">
        <v>74</v>
      </c>
    </row>
    <row r="20" spans="2:9" x14ac:dyDescent="0.35">
      <c r="B20" s="36">
        <v>4.8611111111111223E-2</v>
      </c>
      <c r="C20" s="17">
        <v>26.199666666666669</v>
      </c>
      <c r="D20" s="38" t="s">
        <v>65</v>
      </c>
      <c r="E20" s="17">
        <f t="shared" si="0"/>
        <v>4.4544712668164961E-2</v>
      </c>
      <c r="F20" s="17"/>
      <c r="G20" t="s">
        <v>26</v>
      </c>
      <c r="H20">
        <v>100</v>
      </c>
      <c r="I20" s="17">
        <f>H16</f>
        <v>0.02</v>
      </c>
    </row>
    <row r="21" spans="2:9" x14ac:dyDescent="0.35">
      <c r="G21" t="s">
        <v>107</v>
      </c>
      <c r="H21">
        <v>100</v>
      </c>
      <c r="I21" s="17">
        <f>H10</f>
        <v>6.6666666666666671E-3</v>
      </c>
    </row>
    <row r="22" spans="2:9" x14ac:dyDescent="0.35">
      <c r="G22" t="s">
        <v>29</v>
      </c>
      <c r="H22">
        <v>100</v>
      </c>
      <c r="I22" s="16">
        <f>H17</f>
        <v>8.0000000000000002E-3</v>
      </c>
    </row>
    <row r="23" spans="2:9" x14ac:dyDescent="0.35">
      <c r="G23" t="s">
        <v>31</v>
      </c>
      <c r="I23" s="30">
        <f>(I20^2+I22^2+I21^2)^0.5</f>
        <v>2.2548712700383684E-2</v>
      </c>
    </row>
    <row r="24" spans="2:9" x14ac:dyDescent="0.35">
      <c r="G24" t="s">
        <v>32</v>
      </c>
      <c r="H24" s="19">
        <f>I23^4/(I20^4/(H20-1)+I22^4/(H22-1)+I21^4/(H21-1))</f>
        <v>154.10885700148441</v>
      </c>
      <c r="I24" s="18"/>
    </row>
    <row r="25" spans="2:9" x14ac:dyDescent="0.35">
      <c r="G25" t="s">
        <v>33</v>
      </c>
      <c r="H25" s="18">
        <f>TINV(0.05,H24)</f>
        <v>1.9754880582343397</v>
      </c>
      <c r="I25" s="18"/>
    </row>
    <row r="26" spans="2:9" x14ac:dyDescent="0.35">
      <c r="G26" t="s">
        <v>23</v>
      </c>
      <c r="I26" s="32">
        <f>I23*H25</f>
        <v>4.4544712668164961E-2</v>
      </c>
    </row>
  </sheetData>
  <mergeCells count="6">
    <mergeCell ref="A1:J1"/>
    <mergeCell ref="A3:J3"/>
    <mergeCell ref="A5:J5"/>
    <mergeCell ref="B6:J6"/>
    <mergeCell ref="G12:H12"/>
    <mergeCell ref="G8:H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41"/>
  <sheetViews>
    <sheetView workbookViewId="0">
      <selection activeCell="I13" sqref="I13"/>
    </sheetView>
  </sheetViews>
  <sheetFormatPr defaultRowHeight="14.5" x14ac:dyDescent="0.35"/>
  <cols>
    <col min="1" max="1" width="9.90625" bestFit="1" customWidth="1"/>
    <col min="2" max="2" width="16.90625" bestFit="1" customWidth="1"/>
    <col min="6" max="8" width="8.90625" customWidth="1"/>
    <col min="9" max="9" width="10.36328125" customWidth="1"/>
    <col min="10" max="11" width="8.90625" customWidth="1"/>
  </cols>
  <sheetData>
    <row r="1" spans="1:9" ht="64.25" customHeight="1" x14ac:dyDescent="0.35">
      <c r="A1" s="41" t="s">
        <v>113</v>
      </c>
      <c r="B1" s="41"/>
      <c r="C1" s="41"/>
      <c r="D1" s="41"/>
      <c r="E1" s="41"/>
      <c r="F1" s="41"/>
      <c r="G1" s="41"/>
      <c r="H1" s="41"/>
      <c r="I1" s="41"/>
    </row>
    <row r="2" spans="1:9" x14ac:dyDescent="0.35">
      <c r="A2" s="11"/>
      <c r="B2" s="11"/>
      <c r="C2" s="11"/>
      <c r="D2" s="11"/>
      <c r="E2" s="11"/>
      <c r="F2" s="1"/>
    </row>
    <row r="3" spans="1:9" x14ac:dyDescent="0.35">
      <c r="A3" s="42" t="s">
        <v>14</v>
      </c>
      <c r="B3" s="42"/>
      <c r="C3" s="42"/>
      <c r="D3" s="42"/>
      <c r="E3" s="42"/>
      <c r="F3" s="42"/>
      <c r="G3" s="42"/>
      <c r="H3" s="42"/>
      <c r="I3" s="42"/>
    </row>
    <row r="5" spans="1:9" x14ac:dyDescent="0.35">
      <c r="A5" s="46" t="s">
        <v>79</v>
      </c>
      <c r="B5" s="46"/>
      <c r="C5" s="46"/>
      <c r="D5" s="46"/>
      <c r="E5" s="46"/>
      <c r="F5" s="46"/>
      <c r="G5" s="46"/>
      <c r="H5" s="46"/>
      <c r="I5" s="46"/>
    </row>
    <row r="7" spans="1:9" x14ac:dyDescent="0.35">
      <c r="A7" s="3" t="s">
        <v>0</v>
      </c>
    </row>
    <row r="8" spans="1:9" x14ac:dyDescent="0.35">
      <c r="A8" t="s">
        <v>7</v>
      </c>
      <c r="B8" s="7" t="s">
        <v>69</v>
      </c>
      <c r="C8" t="s">
        <v>70</v>
      </c>
    </row>
    <row r="9" spans="1:9" x14ac:dyDescent="0.35">
      <c r="A9" s="6">
        <v>42653</v>
      </c>
      <c r="B9" s="36">
        <v>4.1666666666666664E-2</v>
      </c>
      <c r="C9" s="17">
        <v>26.105</v>
      </c>
      <c r="D9" s="37"/>
    </row>
    <row r="10" spans="1:9" x14ac:dyDescent="0.35">
      <c r="B10" s="36">
        <v>4.1782407407407407E-2</v>
      </c>
      <c r="C10" s="17">
        <v>26.103000000000002</v>
      </c>
    </row>
    <row r="11" spans="1:9" x14ac:dyDescent="0.35">
      <c r="A11" s="6"/>
      <c r="B11" s="36">
        <v>4.189814814814815E-2</v>
      </c>
      <c r="C11" s="17">
        <v>26.093</v>
      </c>
    </row>
    <row r="12" spans="1:9" x14ac:dyDescent="0.35">
      <c r="B12" s="36">
        <v>4.2013888888888892E-2</v>
      </c>
      <c r="C12" s="17">
        <v>26.103999999999999</v>
      </c>
    </row>
    <row r="13" spans="1:9" x14ac:dyDescent="0.35">
      <c r="A13" s="6"/>
      <c r="B13" s="36">
        <v>4.2129629629629635E-2</v>
      </c>
      <c r="C13" s="17">
        <v>26.091000000000001</v>
      </c>
    </row>
    <row r="14" spans="1:9" x14ac:dyDescent="0.35">
      <c r="B14" s="36">
        <v>4.2245370370370378E-2</v>
      </c>
      <c r="C14" s="17">
        <v>26.103999999999999</v>
      </c>
    </row>
    <row r="15" spans="1:9" x14ac:dyDescent="0.35">
      <c r="A15" s="6"/>
      <c r="B15" s="36">
        <v>4.236111111111112E-2</v>
      </c>
      <c r="C15" s="17">
        <v>26.114000000000001</v>
      </c>
    </row>
    <row r="16" spans="1:9" x14ac:dyDescent="0.35">
      <c r="B16" s="36">
        <v>4.2476851851851863E-2</v>
      </c>
      <c r="C16" s="17">
        <v>26.100999999999999</v>
      </c>
    </row>
    <row r="17" spans="1:3" x14ac:dyDescent="0.35">
      <c r="A17" s="6"/>
      <c r="B17" s="36">
        <v>4.2592592592592605E-2</v>
      </c>
      <c r="C17" s="17">
        <v>26.122</v>
      </c>
    </row>
    <row r="18" spans="1:3" x14ac:dyDescent="0.35">
      <c r="B18" s="36">
        <v>4.2708333333333348E-2</v>
      </c>
      <c r="C18" s="17">
        <v>26.122</v>
      </c>
    </row>
    <row r="19" spans="1:3" x14ac:dyDescent="0.35">
      <c r="A19" s="6"/>
      <c r="B19" s="36">
        <v>4.2824074074074091E-2</v>
      </c>
      <c r="C19" s="17">
        <v>26.116</v>
      </c>
    </row>
    <row r="20" spans="1:3" x14ac:dyDescent="0.35">
      <c r="B20" s="36">
        <v>4.2939814814814833E-2</v>
      </c>
      <c r="C20" s="17">
        <v>26.111999999999998</v>
      </c>
    </row>
    <row r="21" spans="1:3" x14ac:dyDescent="0.35">
      <c r="B21" s="36">
        <v>4.3055555555555576E-2</v>
      </c>
      <c r="C21" s="17">
        <v>26.126999999999999</v>
      </c>
    </row>
    <row r="22" spans="1:3" x14ac:dyDescent="0.35">
      <c r="B22" s="36">
        <v>4.3171296296296319E-2</v>
      </c>
      <c r="C22" s="17">
        <v>26.106999999999999</v>
      </c>
    </row>
    <row r="23" spans="1:3" x14ac:dyDescent="0.35">
      <c r="B23" s="36">
        <v>4.3287037037037061E-2</v>
      </c>
      <c r="C23" s="17">
        <v>26.13</v>
      </c>
    </row>
    <row r="24" spans="1:3" x14ac:dyDescent="0.35">
      <c r="B24" s="36">
        <v>4.3402777777777804E-2</v>
      </c>
      <c r="C24" s="17">
        <v>26.114000000000001</v>
      </c>
    </row>
    <row r="25" spans="1:3" x14ac:dyDescent="0.35">
      <c r="B25" s="36">
        <v>4.3518518518518547E-2</v>
      </c>
      <c r="C25" s="17">
        <v>26.140999999999998</v>
      </c>
    </row>
    <row r="26" spans="1:3" x14ac:dyDescent="0.35">
      <c r="B26" s="36">
        <v>4.3634259259259289E-2</v>
      </c>
      <c r="C26" s="17">
        <v>26.11</v>
      </c>
    </row>
    <row r="27" spans="1:3" x14ac:dyDescent="0.35">
      <c r="B27" s="36">
        <v>4.3750000000000032E-2</v>
      </c>
      <c r="C27" s="17">
        <v>26.13</v>
      </c>
    </row>
    <row r="28" spans="1:3" x14ac:dyDescent="0.35">
      <c r="B28" s="36">
        <v>4.3865740740740775E-2</v>
      </c>
      <c r="C28" s="17">
        <v>26.132000000000001</v>
      </c>
    </row>
    <row r="29" spans="1:3" x14ac:dyDescent="0.35">
      <c r="B29" s="36">
        <v>4.3981481481481517E-2</v>
      </c>
      <c r="C29" s="17">
        <v>26.135000000000002</v>
      </c>
    </row>
    <row r="30" spans="1:3" x14ac:dyDescent="0.35">
      <c r="B30" s="36">
        <v>4.409722222222226E-2</v>
      </c>
      <c r="C30" s="17">
        <v>26.145</v>
      </c>
    </row>
    <row r="31" spans="1:3" x14ac:dyDescent="0.35">
      <c r="B31" s="36">
        <v>4.4212962962963002E-2</v>
      </c>
      <c r="C31" s="17">
        <v>26.126999999999999</v>
      </c>
    </row>
    <row r="32" spans="1:3" x14ac:dyDescent="0.35">
      <c r="B32" s="36">
        <v>4.4328703703703745E-2</v>
      </c>
      <c r="C32" s="17">
        <v>26.132999999999999</v>
      </c>
    </row>
    <row r="33" spans="2:3" x14ac:dyDescent="0.35">
      <c r="B33" s="36">
        <v>4.4444444444444488E-2</v>
      </c>
      <c r="C33" s="17">
        <v>26.103999999999999</v>
      </c>
    </row>
    <row r="34" spans="2:3" x14ac:dyDescent="0.35">
      <c r="B34" s="36">
        <v>4.456018518518523E-2</v>
      </c>
      <c r="C34" s="17">
        <v>26.123000000000001</v>
      </c>
    </row>
    <row r="35" spans="2:3" x14ac:dyDescent="0.35">
      <c r="B35" s="36">
        <v>4.4675925925925973E-2</v>
      </c>
      <c r="C35" s="17">
        <v>26.111000000000001</v>
      </c>
    </row>
    <row r="36" spans="2:3" x14ac:dyDescent="0.35">
      <c r="B36" s="36">
        <v>4.4791666666666716E-2</v>
      </c>
      <c r="C36" s="17">
        <v>26.128</v>
      </c>
    </row>
    <row r="37" spans="2:3" x14ac:dyDescent="0.35">
      <c r="B37" s="36">
        <v>4.4907407407407458E-2</v>
      </c>
      <c r="C37" s="17">
        <v>26.117000000000001</v>
      </c>
    </row>
    <row r="38" spans="2:3" x14ac:dyDescent="0.35">
      <c r="B38" s="36">
        <v>4.5023148148148201E-2</v>
      </c>
      <c r="C38" s="17">
        <v>26.12</v>
      </c>
    </row>
    <row r="39" spans="2:3" x14ac:dyDescent="0.35">
      <c r="B39" s="36">
        <v>4.5138888888888944E-2</v>
      </c>
      <c r="C39" s="17">
        <v>26.149000000000001</v>
      </c>
    </row>
    <row r="40" spans="2:3" x14ac:dyDescent="0.35">
      <c r="B40" s="36">
        <v>4.5254629629629686E-2</v>
      </c>
      <c r="C40" s="17">
        <v>26.158000000000001</v>
      </c>
    </row>
    <row r="41" spans="2:3" x14ac:dyDescent="0.35">
      <c r="B41" s="36">
        <v>4.5370370370370429E-2</v>
      </c>
      <c r="C41" s="17">
        <v>26.141999999999999</v>
      </c>
    </row>
    <row r="42" spans="2:3" x14ac:dyDescent="0.35">
      <c r="B42" s="36">
        <v>4.5486111111111172E-2</v>
      </c>
      <c r="C42" s="17">
        <v>26.13</v>
      </c>
    </row>
    <row r="43" spans="2:3" x14ac:dyDescent="0.35">
      <c r="B43" s="36">
        <v>4.5601851851851914E-2</v>
      </c>
      <c r="C43" s="17">
        <v>26.146999999999998</v>
      </c>
    </row>
    <row r="44" spans="2:3" x14ac:dyDescent="0.35">
      <c r="B44" s="36">
        <v>4.5717592592592657E-2</v>
      </c>
      <c r="C44" s="17">
        <v>26.15</v>
      </c>
    </row>
    <row r="45" spans="2:3" x14ac:dyDescent="0.35">
      <c r="B45" s="36">
        <v>4.5833333333333399E-2</v>
      </c>
      <c r="C45" s="17">
        <v>26.152000000000001</v>
      </c>
    </row>
    <row r="46" spans="2:3" x14ac:dyDescent="0.35">
      <c r="B46" s="36">
        <v>4.5949074074074142E-2</v>
      </c>
      <c r="C46" s="17">
        <v>26.152999999999999</v>
      </c>
    </row>
    <row r="47" spans="2:3" x14ac:dyDescent="0.35">
      <c r="B47" s="36">
        <v>4.6064814814814885E-2</v>
      </c>
      <c r="C47" s="17">
        <v>26.143000000000001</v>
      </c>
    </row>
    <row r="48" spans="2:3" x14ac:dyDescent="0.35">
      <c r="B48" s="36">
        <v>4.6180555555555627E-2</v>
      </c>
      <c r="C48" s="17">
        <v>26.158999999999999</v>
      </c>
    </row>
    <row r="49" spans="2:3" x14ac:dyDescent="0.35">
      <c r="B49" s="36">
        <v>4.629629629629637E-2</v>
      </c>
      <c r="C49" s="17">
        <v>26.152000000000001</v>
      </c>
    </row>
    <row r="50" spans="2:3" x14ac:dyDescent="0.35">
      <c r="B50" s="36">
        <v>4.6412037037037113E-2</v>
      </c>
      <c r="C50" s="17">
        <v>26.146999999999998</v>
      </c>
    </row>
    <row r="51" spans="2:3" x14ac:dyDescent="0.35">
      <c r="B51" s="36">
        <v>4.6527777777777855E-2</v>
      </c>
      <c r="C51" s="17">
        <v>26.169</v>
      </c>
    </row>
    <row r="52" spans="2:3" x14ac:dyDescent="0.35">
      <c r="B52" s="36">
        <v>4.6643518518518598E-2</v>
      </c>
      <c r="C52" s="17">
        <v>26.169</v>
      </c>
    </row>
    <row r="53" spans="2:3" x14ac:dyDescent="0.35">
      <c r="B53" s="36">
        <v>4.6759259259259341E-2</v>
      </c>
      <c r="C53" s="17">
        <v>26.161999999999999</v>
      </c>
    </row>
    <row r="54" spans="2:3" x14ac:dyDescent="0.35">
      <c r="B54" s="36">
        <v>4.6875000000000083E-2</v>
      </c>
      <c r="C54" s="17">
        <v>26.161000000000001</v>
      </c>
    </row>
    <row r="55" spans="2:3" x14ac:dyDescent="0.35">
      <c r="B55" s="36">
        <v>4.6990740740740826E-2</v>
      </c>
      <c r="C55" s="17">
        <v>26.161999999999999</v>
      </c>
    </row>
    <row r="56" spans="2:3" x14ac:dyDescent="0.35">
      <c r="B56" s="36">
        <v>4.7106481481481569E-2</v>
      </c>
      <c r="C56" s="17">
        <v>26.181000000000001</v>
      </c>
    </row>
    <row r="57" spans="2:3" x14ac:dyDescent="0.35">
      <c r="B57" s="36">
        <v>4.7222222222222311E-2</v>
      </c>
      <c r="C57" s="17">
        <v>26.193000000000001</v>
      </c>
    </row>
    <row r="58" spans="2:3" x14ac:dyDescent="0.35">
      <c r="B58" s="36">
        <v>4.7337962962963054E-2</v>
      </c>
      <c r="C58" s="17">
        <v>26.187999999999999</v>
      </c>
    </row>
    <row r="59" spans="2:3" x14ac:dyDescent="0.35">
      <c r="B59" s="36">
        <v>4.7453703703703796E-2</v>
      </c>
      <c r="C59" s="17">
        <v>26.172000000000001</v>
      </c>
    </row>
    <row r="60" spans="2:3" x14ac:dyDescent="0.35">
      <c r="B60" s="36">
        <v>4.7569444444444539E-2</v>
      </c>
      <c r="C60" s="17">
        <v>26.204999999999998</v>
      </c>
    </row>
    <row r="61" spans="2:3" x14ac:dyDescent="0.35">
      <c r="B61" s="36">
        <v>4.7685185185185282E-2</v>
      </c>
      <c r="C61" s="17">
        <v>26.184999999999999</v>
      </c>
    </row>
    <row r="62" spans="2:3" x14ac:dyDescent="0.35">
      <c r="B62" s="36">
        <v>4.7800925925926024E-2</v>
      </c>
      <c r="C62" s="17">
        <v>26.2</v>
      </c>
    </row>
    <row r="63" spans="2:3" x14ac:dyDescent="0.35">
      <c r="B63" s="36">
        <v>4.7916666666666767E-2</v>
      </c>
      <c r="C63" s="17">
        <v>26.173999999999999</v>
      </c>
    </row>
    <row r="64" spans="2:3" x14ac:dyDescent="0.35">
      <c r="B64" s="36">
        <v>4.803240740740751E-2</v>
      </c>
      <c r="C64" s="17">
        <v>26.19</v>
      </c>
    </row>
    <row r="65" spans="2:3" x14ac:dyDescent="0.35">
      <c r="B65" s="36">
        <v>4.8148148148148252E-2</v>
      </c>
      <c r="C65" s="17">
        <v>26.175000000000001</v>
      </c>
    </row>
    <row r="66" spans="2:3" x14ac:dyDescent="0.35">
      <c r="B66" s="36">
        <v>4.8263888888888995E-2</v>
      </c>
      <c r="C66" s="17">
        <v>26.175000000000001</v>
      </c>
    </row>
    <row r="67" spans="2:3" x14ac:dyDescent="0.35">
      <c r="B67" s="36">
        <v>4.8379629629629738E-2</v>
      </c>
      <c r="C67" s="17">
        <v>26.173999999999999</v>
      </c>
    </row>
    <row r="68" spans="2:3" x14ac:dyDescent="0.35">
      <c r="B68" s="36">
        <v>4.849537037037048E-2</v>
      </c>
      <c r="C68" s="17">
        <v>26.167999999999999</v>
      </c>
    </row>
    <row r="69" spans="2:3" x14ac:dyDescent="0.35">
      <c r="B69" s="36">
        <v>4.8611111111111223E-2</v>
      </c>
      <c r="C69" s="17">
        <v>26.195</v>
      </c>
    </row>
    <row r="70" spans="2:3" x14ac:dyDescent="0.35">
      <c r="B70" s="36">
        <v>4.8726851851851966E-2</v>
      </c>
      <c r="C70" s="17">
        <v>26.202000000000002</v>
      </c>
    </row>
    <row r="71" spans="2:3" x14ac:dyDescent="0.35">
      <c r="B71" s="36">
        <v>4.8842592592592708E-2</v>
      </c>
      <c r="C71" s="17">
        <v>26.196999999999999</v>
      </c>
    </row>
    <row r="72" spans="2:3" x14ac:dyDescent="0.35">
      <c r="B72" s="36">
        <v>4.8958333333333451E-2</v>
      </c>
      <c r="C72" s="17">
        <v>26.204999999999998</v>
      </c>
    </row>
    <row r="73" spans="2:3" x14ac:dyDescent="0.35">
      <c r="B73" s="36">
        <v>4.9074074074074193E-2</v>
      </c>
      <c r="C73" s="17">
        <v>26.207000000000001</v>
      </c>
    </row>
    <row r="74" spans="2:3" x14ac:dyDescent="0.35">
      <c r="B74" s="36">
        <v>4.9189814814814936E-2</v>
      </c>
      <c r="C74" s="17">
        <v>26.192</v>
      </c>
    </row>
    <row r="75" spans="2:3" x14ac:dyDescent="0.35">
      <c r="B75" s="36"/>
    </row>
    <row r="76" spans="2:3" x14ac:dyDescent="0.35">
      <c r="B76" s="36"/>
    </row>
    <row r="77" spans="2:3" x14ac:dyDescent="0.35">
      <c r="B77" s="36"/>
    </row>
    <row r="78" spans="2:3" x14ac:dyDescent="0.35">
      <c r="B78" s="36"/>
    </row>
    <row r="79" spans="2:3" x14ac:dyDescent="0.35">
      <c r="B79" s="36"/>
    </row>
    <row r="80" spans="2:3" x14ac:dyDescent="0.35">
      <c r="B80" s="36"/>
    </row>
    <row r="81" spans="2:2" x14ac:dyDescent="0.35">
      <c r="B81" s="36"/>
    </row>
    <row r="82" spans="2:2" x14ac:dyDescent="0.35">
      <c r="B82" s="36"/>
    </row>
    <row r="83" spans="2:2" x14ac:dyDescent="0.35">
      <c r="B83" s="36"/>
    </row>
    <row r="84" spans="2:2" x14ac:dyDescent="0.35">
      <c r="B84" s="36"/>
    </row>
    <row r="85" spans="2:2" x14ac:dyDescent="0.35">
      <c r="B85" s="36"/>
    </row>
    <row r="86" spans="2:2" x14ac:dyDescent="0.35">
      <c r="B86" s="36"/>
    </row>
    <row r="87" spans="2:2" x14ac:dyDescent="0.35">
      <c r="B87" s="36"/>
    </row>
    <row r="88" spans="2:2" x14ac:dyDescent="0.35">
      <c r="B88" s="36"/>
    </row>
    <row r="89" spans="2:2" x14ac:dyDescent="0.35">
      <c r="B89" s="36"/>
    </row>
    <row r="90" spans="2:2" x14ac:dyDescent="0.35">
      <c r="B90" s="36"/>
    </row>
    <row r="91" spans="2:2" x14ac:dyDescent="0.35">
      <c r="B91" s="36"/>
    </row>
    <row r="92" spans="2:2" x14ac:dyDescent="0.35">
      <c r="B92" s="36"/>
    </row>
    <row r="93" spans="2:2" x14ac:dyDescent="0.35">
      <c r="B93" s="36"/>
    </row>
    <row r="94" spans="2:2" x14ac:dyDescent="0.35">
      <c r="B94" s="36"/>
    </row>
    <row r="95" spans="2:2" x14ac:dyDescent="0.35">
      <c r="B95" s="36"/>
    </row>
    <row r="96" spans="2:2" x14ac:dyDescent="0.35">
      <c r="B96" s="36"/>
    </row>
    <row r="97" spans="2:2" x14ac:dyDescent="0.35">
      <c r="B97" s="36"/>
    </row>
    <row r="98" spans="2:2" x14ac:dyDescent="0.35">
      <c r="B98" s="36"/>
    </row>
    <row r="99" spans="2:2" x14ac:dyDescent="0.35">
      <c r="B99" s="36"/>
    </row>
    <row r="100" spans="2:2" x14ac:dyDescent="0.35">
      <c r="B100" s="36"/>
    </row>
    <row r="101" spans="2:2" x14ac:dyDescent="0.35">
      <c r="B101" s="36"/>
    </row>
    <row r="102" spans="2:2" x14ac:dyDescent="0.35">
      <c r="B102" s="36"/>
    </row>
    <row r="103" spans="2:2" x14ac:dyDescent="0.35">
      <c r="B103" s="36"/>
    </row>
    <row r="104" spans="2:2" x14ac:dyDescent="0.35">
      <c r="B104" s="36"/>
    </row>
    <row r="105" spans="2:2" x14ac:dyDescent="0.35">
      <c r="B105" s="36"/>
    </row>
    <row r="106" spans="2:2" x14ac:dyDescent="0.35">
      <c r="B106" s="36"/>
    </row>
    <row r="107" spans="2:2" x14ac:dyDescent="0.35">
      <c r="B107" s="36"/>
    </row>
    <row r="108" spans="2:2" x14ac:dyDescent="0.35">
      <c r="B108" s="36"/>
    </row>
    <row r="109" spans="2:2" x14ac:dyDescent="0.35">
      <c r="B109" s="36"/>
    </row>
    <row r="110" spans="2:2" x14ac:dyDescent="0.35">
      <c r="B110" s="36"/>
    </row>
    <row r="111" spans="2:2" x14ac:dyDescent="0.35">
      <c r="B111" s="36"/>
    </row>
    <row r="112" spans="2:2" x14ac:dyDescent="0.35">
      <c r="B112" s="36"/>
    </row>
    <row r="113" spans="2:2" x14ac:dyDescent="0.35">
      <c r="B113" s="36"/>
    </row>
    <row r="114" spans="2:2" x14ac:dyDescent="0.35">
      <c r="B114" s="36"/>
    </row>
    <row r="115" spans="2:2" x14ac:dyDescent="0.35">
      <c r="B115" s="36"/>
    </row>
    <row r="116" spans="2:2" x14ac:dyDescent="0.35">
      <c r="B116" s="36"/>
    </row>
    <row r="117" spans="2:2" x14ac:dyDescent="0.35">
      <c r="B117" s="36"/>
    </row>
    <row r="118" spans="2:2" x14ac:dyDescent="0.35">
      <c r="B118" s="36"/>
    </row>
    <row r="119" spans="2:2" x14ac:dyDescent="0.35">
      <c r="B119" s="36"/>
    </row>
    <row r="120" spans="2:2" x14ac:dyDescent="0.35">
      <c r="B120" s="36"/>
    </row>
    <row r="121" spans="2:2" x14ac:dyDescent="0.35">
      <c r="B121" s="36"/>
    </row>
    <row r="122" spans="2:2" x14ac:dyDescent="0.35">
      <c r="B122" s="36"/>
    </row>
    <row r="123" spans="2:2" x14ac:dyDescent="0.35">
      <c r="B123" s="36"/>
    </row>
    <row r="124" spans="2:2" x14ac:dyDescent="0.35">
      <c r="B124" s="36"/>
    </row>
    <row r="125" spans="2:2" x14ac:dyDescent="0.35">
      <c r="B125" s="36"/>
    </row>
    <row r="126" spans="2:2" x14ac:dyDescent="0.35">
      <c r="B126" s="36"/>
    </row>
    <row r="127" spans="2:2" x14ac:dyDescent="0.35">
      <c r="B127" s="36"/>
    </row>
    <row r="128" spans="2:2" x14ac:dyDescent="0.35">
      <c r="B128" s="36"/>
    </row>
    <row r="129" spans="2:2" x14ac:dyDescent="0.35">
      <c r="B129" s="36"/>
    </row>
    <row r="130" spans="2:2" x14ac:dyDescent="0.35">
      <c r="B130" s="36"/>
    </row>
    <row r="131" spans="2:2" x14ac:dyDescent="0.35">
      <c r="B131" s="36"/>
    </row>
    <row r="132" spans="2:2" x14ac:dyDescent="0.35">
      <c r="B132" s="36"/>
    </row>
    <row r="133" spans="2:2" x14ac:dyDescent="0.35">
      <c r="B133" s="36"/>
    </row>
    <row r="134" spans="2:2" x14ac:dyDescent="0.35">
      <c r="B134" s="36"/>
    </row>
    <row r="135" spans="2:2" x14ac:dyDescent="0.35">
      <c r="B135" s="36"/>
    </row>
    <row r="136" spans="2:2" x14ac:dyDescent="0.35">
      <c r="B136" s="36"/>
    </row>
    <row r="137" spans="2:2" x14ac:dyDescent="0.35">
      <c r="B137" s="36"/>
    </row>
    <row r="138" spans="2:2" x14ac:dyDescent="0.35">
      <c r="B138" s="36"/>
    </row>
    <row r="139" spans="2:2" x14ac:dyDescent="0.35">
      <c r="B139" s="36"/>
    </row>
    <row r="140" spans="2:2" x14ac:dyDescent="0.35">
      <c r="B140" s="36"/>
    </row>
    <row r="141" spans="2:2" x14ac:dyDescent="0.35">
      <c r="B141" s="36"/>
    </row>
    <row r="142" spans="2:2" x14ac:dyDescent="0.35">
      <c r="B142" s="36"/>
    </row>
    <row r="143" spans="2:2" x14ac:dyDescent="0.35">
      <c r="B143" s="36"/>
    </row>
    <row r="144" spans="2:2" x14ac:dyDescent="0.35">
      <c r="B144" s="36"/>
    </row>
    <row r="145" spans="2:2" x14ac:dyDescent="0.35">
      <c r="B145" s="36"/>
    </row>
    <row r="146" spans="2:2" x14ac:dyDescent="0.35">
      <c r="B146" s="36"/>
    </row>
    <row r="147" spans="2:2" x14ac:dyDescent="0.35">
      <c r="B147" s="36"/>
    </row>
    <row r="148" spans="2:2" x14ac:dyDescent="0.35">
      <c r="B148" s="36"/>
    </row>
    <row r="149" spans="2:2" x14ac:dyDescent="0.35">
      <c r="B149" s="36"/>
    </row>
    <row r="150" spans="2:2" x14ac:dyDescent="0.35">
      <c r="B150" s="36"/>
    </row>
    <row r="151" spans="2:2" x14ac:dyDescent="0.35">
      <c r="B151" s="36"/>
    </row>
    <row r="152" spans="2:2" x14ac:dyDescent="0.35">
      <c r="B152" s="36"/>
    </row>
    <row r="153" spans="2:2" x14ac:dyDescent="0.35">
      <c r="B153" s="36"/>
    </row>
    <row r="154" spans="2:2" x14ac:dyDescent="0.35">
      <c r="B154" s="36"/>
    </row>
    <row r="155" spans="2:2" x14ac:dyDescent="0.35">
      <c r="B155" s="36"/>
    </row>
    <row r="156" spans="2:2" x14ac:dyDescent="0.35">
      <c r="B156" s="36"/>
    </row>
    <row r="157" spans="2:2" x14ac:dyDescent="0.35">
      <c r="B157" s="36"/>
    </row>
    <row r="158" spans="2:2" x14ac:dyDescent="0.35">
      <c r="B158" s="36"/>
    </row>
    <row r="159" spans="2:2" x14ac:dyDescent="0.35">
      <c r="B159" s="36"/>
    </row>
    <row r="160" spans="2:2" x14ac:dyDescent="0.35">
      <c r="B160" s="36"/>
    </row>
    <row r="161" spans="2:2" x14ac:dyDescent="0.35">
      <c r="B161" s="36"/>
    </row>
    <row r="162" spans="2:2" x14ac:dyDescent="0.35">
      <c r="B162" s="36"/>
    </row>
    <row r="163" spans="2:2" x14ac:dyDescent="0.35">
      <c r="B163" s="36"/>
    </row>
    <row r="164" spans="2:2" x14ac:dyDescent="0.35">
      <c r="B164" s="36"/>
    </row>
    <row r="165" spans="2:2" x14ac:dyDescent="0.35">
      <c r="B165" s="36"/>
    </row>
    <row r="166" spans="2:2" x14ac:dyDescent="0.35">
      <c r="B166" s="36"/>
    </row>
    <row r="167" spans="2:2" x14ac:dyDescent="0.35">
      <c r="B167" s="36"/>
    </row>
    <row r="168" spans="2:2" x14ac:dyDescent="0.35">
      <c r="B168" s="36"/>
    </row>
    <row r="169" spans="2:2" x14ac:dyDescent="0.35">
      <c r="B169" s="36"/>
    </row>
    <row r="170" spans="2:2" x14ac:dyDescent="0.35">
      <c r="B170" s="36"/>
    </row>
    <row r="171" spans="2:2" x14ac:dyDescent="0.35">
      <c r="B171" s="36"/>
    </row>
    <row r="172" spans="2:2" x14ac:dyDescent="0.35">
      <c r="B172" s="36"/>
    </row>
    <row r="173" spans="2:2" x14ac:dyDescent="0.35">
      <c r="B173" s="36"/>
    </row>
    <row r="174" spans="2:2" x14ac:dyDescent="0.35">
      <c r="B174" s="36"/>
    </row>
    <row r="175" spans="2:2" x14ac:dyDescent="0.35">
      <c r="B175" s="36"/>
    </row>
    <row r="176" spans="2:2" x14ac:dyDescent="0.35">
      <c r="B176" s="36"/>
    </row>
    <row r="177" spans="2:2" x14ac:dyDescent="0.35">
      <c r="B177" s="36"/>
    </row>
    <row r="178" spans="2:2" x14ac:dyDescent="0.35">
      <c r="B178" s="36"/>
    </row>
    <row r="179" spans="2:2" x14ac:dyDescent="0.35">
      <c r="B179" s="36"/>
    </row>
    <row r="180" spans="2:2" x14ac:dyDescent="0.35">
      <c r="B180" s="36"/>
    </row>
    <row r="181" spans="2:2" x14ac:dyDescent="0.35">
      <c r="B181" s="36"/>
    </row>
    <row r="182" spans="2:2" x14ac:dyDescent="0.35">
      <c r="B182" s="36"/>
    </row>
    <row r="183" spans="2:2" x14ac:dyDescent="0.35">
      <c r="B183" s="36"/>
    </row>
    <row r="184" spans="2:2" x14ac:dyDescent="0.35">
      <c r="B184" s="36"/>
    </row>
    <row r="185" spans="2:2" x14ac:dyDescent="0.35">
      <c r="B185" s="36"/>
    </row>
    <row r="186" spans="2:2" x14ac:dyDescent="0.35">
      <c r="B186" s="36"/>
    </row>
    <row r="187" spans="2:2" x14ac:dyDescent="0.35">
      <c r="B187" s="36"/>
    </row>
    <row r="188" spans="2:2" x14ac:dyDescent="0.35">
      <c r="B188" s="36"/>
    </row>
    <row r="189" spans="2:2" x14ac:dyDescent="0.35">
      <c r="B189" s="36"/>
    </row>
    <row r="190" spans="2:2" x14ac:dyDescent="0.35">
      <c r="B190" s="36"/>
    </row>
    <row r="191" spans="2:2" x14ac:dyDescent="0.35">
      <c r="B191" s="36"/>
    </row>
    <row r="192" spans="2:2" x14ac:dyDescent="0.35">
      <c r="B192" s="36"/>
    </row>
    <row r="193" spans="2:2" x14ac:dyDescent="0.35">
      <c r="B193" s="36"/>
    </row>
    <row r="194" spans="2:2" x14ac:dyDescent="0.35">
      <c r="B194" s="36"/>
    </row>
    <row r="195" spans="2:2" x14ac:dyDescent="0.35">
      <c r="B195" s="36"/>
    </row>
    <row r="196" spans="2:2" x14ac:dyDescent="0.35">
      <c r="B196" s="36"/>
    </row>
    <row r="197" spans="2:2" x14ac:dyDescent="0.35">
      <c r="B197" s="36"/>
    </row>
    <row r="198" spans="2:2" x14ac:dyDescent="0.35">
      <c r="B198" s="36"/>
    </row>
    <row r="199" spans="2:2" x14ac:dyDescent="0.35">
      <c r="B199" s="36"/>
    </row>
    <row r="200" spans="2:2" x14ac:dyDescent="0.35">
      <c r="B200" s="36"/>
    </row>
    <row r="201" spans="2:2" x14ac:dyDescent="0.35">
      <c r="B201" s="36"/>
    </row>
    <row r="202" spans="2:2" x14ac:dyDescent="0.35">
      <c r="B202" s="36"/>
    </row>
    <row r="203" spans="2:2" x14ac:dyDescent="0.35">
      <c r="B203" s="36"/>
    </row>
    <row r="204" spans="2:2" x14ac:dyDescent="0.35">
      <c r="B204" s="36"/>
    </row>
    <row r="205" spans="2:2" x14ac:dyDescent="0.35">
      <c r="B205" s="36"/>
    </row>
    <row r="206" spans="2:2" x14ac:dyDescent="0.35">
      <c r="B206" s="36"/>
    </row>
    <row r="207" spans="2:2" x14ac:dyDescent="0.35">
      <c r="B207" s="36"/>
    </row>
    <row r="208" spans="2:2" x14ac:dyDescent="0.35">
      <c r="B208" s="36"/>
    </row>
    <row r="209" spans="2:2" x14ac:dyDescent="0.35">
      <c r="B209" s="36"/>
    </row>
    <row r="210" spans="2:2" x14ac:dyDescent="0.35">
      <c r="B210" s="36"/>
    </row>
    <row r="211" spans="2:2" x14ac:dyDescent="0.35">
      <c r="B211" s="36"/>
    </row>
    <row r="212" spans="2:2" x14ac:dyDescent="0.35">
      <c r="B212" s="36"/>
    </row>
    <row r="213" spans="2:2" x14ac:dyDescent="0.35">
      <c r="B213" s="36"/>
    </row>
    <row r="214" spans="2:2" x14ac:dyDescent="0.35">
      <c r="B214" s="36"/>
    </row>
    <row r="215" spans="2:2" x14ac:dyDescent="0.35">
      <c r="B215" s="36"/>
    </row>
    <row r="216" spans="2:2" x14ac:dyDescent="0.35">
      <c r="B216" s="36"/>
    </row>
    <row r="217" spans="2:2" x14ac:dyDescent="0.35">
      <c r="B217" s="36"/>
    </row>
    <row r="218" spans="2:2" x14ac:dyDescent="0.35">
      <c r="B218" s="36"/>
    </row>
    <row r="219" spans="2:2" x14ac:dyDescent="0.35">
      <c r="B219" s="36"/>
    </row>
    <row r="220" spans="2:2" x14ac:dyDescent="0.35">
      <c r="B220" s="36"/>
    </row>
    <row r="221" spans="2:2" x14ac:dyDescent="0.35">
      <c r="B221" s="36"/>
    </row>
    <row r="222" spans="2:2" x14ac:dyDescent="0.35">
      <c r="B222" s="36"/>
    </row>
    <row r="223" spans="2:2" x14ac:dyDescent="0.35">
      <c r="B223" s="36"/>
    </row>
    <row r="224" spans="2:2" x14ac:dyDescent="0.35">
      <c r="B224" s="36"/>
    </row>
    <row r="225" spans="2:2" x14ac:dyDescent="0.35">
      <c r="B225" s="36"/>
    </row>
    <row r="226" spans="2:2" x14ac:dyDescent="0.35">
      <c r="B226" s="36"/>
    </row>
    <row r="227" spans="2:2" x14ac:dyDescent="0.35">
      <c r="B227" s="36"/>
    </row>
    <row r="228" spans="2:2" x14ac:dyDescent="0.35">
      <c r="B228" s="36"/>
    </row>
    <row r="229" spans="2:2" x14ac:dyDescent="0.35">
      <c r="B229" s="36"/>
    </row>
    <row r="230" spans="2:2" x14ac:dyDescent="0.35">
      <c r="B230" s="36"/>
    </row>
    <row r="231" spans="2:2" x14ac:dyDescent="0.35">
      <c r="B231" s="36"/>
    </row>
    <row r="232" spans="2:2" x14ac:dyDescent="0.35">
      <c r="B232" s="36"/>
    </row>
    <row r="233" spans="2:2" x14ac:dyDescent="0.35">
      <c r="B233" s="36"/>
    </row>
    <row r="234" spans="2:2" x14ac:dyDescent="0.35">
      <c r="B234" s="36"/>
    </row>
    <row r="235" spans="2:2" x14ac:dyDescent="0.35">
      <c r="B235" s="36"/>
    </row>
    <row r="236" spans="2:2" x14ac:dyDescent="0.35">
      <c r="B236" s="36"/>
    </row>
    <row r="237" spans="2:2" x14ac:dyDescent="0.35">
      <c r="B237" s="36"/>
    </row>
    <row r="238" spans="2:2" x14ac:dyDescent="0.35">
      <c r="B238" s="36"/>
    </row>
    <row r="239" spans="2:2" x14ac:dyDescent="0.35">
      <c r="B239" s="36"/>
    </row>
    <row r="240" spans="2:2" x14ac:dyDescent="0.35">
      <c r="B240" s="36"/>
    </row>
    <row r="241" spans="2:2" x14ac:dyDescent="0.35">
      <c r="B241" s="36"/>
    </row>
    <row r="242" spans="2:2" x14ac:dyDescent="0.35">
      <c r="B242" s="36"/>
    </row>
    <row r="243" spans="2:2" x14ac:dyDescent="0.35">
      <c r="B243" s="36"/>
    </row>
    <row r="244" spans="2:2" x14ac:dyDescent="0.35">
      <c r="B244" s="36"/>
    </row>
    <row r="245" spans="2:2" x14ac:dyDescent="0.35">
      <c r="B245" s="36"/>
    </row>
    <row r="246" spans="2:2" x14ac:dyDescent="0.35">
      <c r="B246" s="36"/>
    </row>
    <row r="247" spans="2:2" x14ac:dyDescent="0.35">
      <c r="B247" s="36"/>
    </row>
    <row r="248" spans="2:2" x14ac:dyDescent="0.35">
      <c r="B248" s="36"/>
    </row>
    <row r="249" spans="2:2" x14ac:dyDescent="0.35">
      <c r="B249" s="36"/>
    </row>
    <row r="250" spans="2:2" x14ac:dyDescent="0.35">
      <c r="B250" s="36"/>
    </row>
    <row r="251" spans="2:2" x14ac:dyDescent="0.35">
      <c r="B251" s="36"/>
    </row>
    <row r="252" spans="2:2" x14ac:dyDescent="0.35">
      <c r="B252" s="36"/>
    </row>
    <row r="253" spans="2:2" x14ac:dyDescent="0.35">
      <c r="B253" s="36"/>
    </row>
    <row r="254" spans="2:2" x14ac:dyDescent="0.35">
      <c r="B254" s="36"/>
    </row>
    <row r="255" spans="2:2" x14ac:dyDescent="0.35">
      <c r="B255" s="36"/>
    </row>
    <row r="256" spans="2:2" x14ac:dyDescent="0.35">
      <c r="B256" s="36"/>
    </row>
    <row r="257" spans="2:2" x14ac:dyDescent="0.35">
      <c r="B257" s="36"/>
    </row>
    <row r="258" spans="2:2" x14ac:dyDescent="0.35">
      <c r="B258" s="36"/>
    </row>
    <row r="259" spans="2:2" x14ac:dyDescent="0.35">
      <c r="B259" s="36"/>
    </row>
    <row r="260" spans="2:2" x14ac:dyDescent="0.35">
      <c r="B260" s="36"/>
    </row>
    <row r="261" spans="2:2" x14ac:dyDescent="0.35">
      <c r="B261" s="36"/>
    </row>
    <row r="262" spans="2:2" x14ac:dyDescent="0.35">
      <c r="B262" s="36"/>
    </row>
    <row r="263" spans="2:2" x14ac:dyDescent="0.35">
      <c r="B263" s="36"/>
    </row>
    <row r="264" spans="2:2" x14ac:dyDescent="0.35">
      <c r="B264" s="36"/>
    </row>
    <row r="265" spans="2:2" x14ac:dyDescent="0.35">
      <c r="B265" s="36"/>
    </row>
    <row r="266" spans="2:2" x14ac:dyDescent="0.35">
      <c r="B266" s="36"/>
    </row>
    <row r="267" spans="2:2" x14ac:dyDescent="0.35">
      <c r="B267" s="36"/>
    </row>
    <row r="268" spans="2:2" x14ac:dyDescent="0.35">
      <c r="B268" s="36"/>
    </row>
    <row r="269" spans="2:2" x14ac:dyDescent="0.35">
      <c r="B269" s="36"/>
    </row>
    <row r="270" spans="2:2" x14ac:dyDescent="0.35">
      <c r="B270" s="36"/>
    </row>
    <row r="271" spans="2:2" x14ac:dyDescent="0.35">
      <c r="B271" s="36"/>
    </row>
    <row r="272" spans="2:2" x14ac:dyDescent="0.35">
      <c r="B272" s="36"/>
    </row>
    <row r="273" spans="2:2" x14ac:dyDescent="0.35">
      <c r="B273" s="36"/>
    </row>
    <row r="274" spans="2:2" x14ac:dyDescent="0.35">
      <c r="B274" s="36"/>
    </row>
    <row r="275" spans="2:2" x14ac:dyDescent="0.35">
      <c r="B275" s="36"/>
    </row>
    <row r="276" spans="2:2" x14ac:dyDescent="0.35">
      <c r="B276" s="36"/>
    </row>
    <row r="277" spans="2:2" x14ac:dyDescent="0.35">
      <c r="B277" s="36"/>
    </row>
    <row r="278" spans="2:2" x14ac:dyDescent="0.35">
      <c r="B278" s="36"/>
    </row>
    <row r="279" spans="2:2" x14ac:dyDescent="0.35">
      <c r="B279" s="36"/>
    </row>
    <row r="280" spans="2:2" x14ac:dyDescent="0.35">
      <c r="B280" s="36"/>
    </row>
    <row r="281" spans="2:2" x14ac:dyDescent="0.35">
      <c r="B281" s="36"/>
    </row>
    <row r="282" spans="2:2" x14ac:dyDescent="0.35">
      <c r="B282" s="36"/>
    </row>
    <row r="283" spans="2:2" x14ac:dyDescent="0.35">
      <c r="B283" s="36"/>
    </row>
    <row r="284" spans="2:2" x14ac:dyDescent="0.35">
      <c r="B284" s="36"/>
    </row>
    <row r="285" spans="2:2" x14ac:dyDescent="0.35">
      <c r="B285" s="36"/>
    </row>
    <row r="286" spans="2:2" x14ac:dyDescent="0.35">
      <c r="B286" s="36"/>
    </row>
    <row r="287" spans="2:2" x14ac:dyDescent="0.35">
      <c r="B287" s="36"/>
    </row>
    <row r="288" spans="2:2" x14ac:dyDescent="0.35">
      <c r="B288" s="36"/>
    </row>
    <row r="289" spans="2:2" x14ac:dyDescent="0.35">
      <c r="B289" s="36"/>
    </row>
    <row r="290" spans="2:2" x14ac:dyDescent="0.35">
      <c r="B290" s="36"/>
    </row>
    <row r="291" spans="2:2" x14ac:dyDescent="0.35">
      <c r="B291" s="36"/>
    </row>
    <row r="292" spans="2:2" x14ac:dyDescent="0.35">
      <c r="B292" s="36"/>
    </row>
    <row r="293" spans="2:2" x14ac:dyDescent="0.35">
      <c r="B293" s="36"/>
    </row>
    <row r="294" spans="2:2" x14ac:dyDescent="0.35">
      <c r="B294" s="36"/>
    </row>
    <row r="295" spans="2:2" x14ac:dyDescent="0.35">
      <c r="B295" s="36"/>
    </row>
    <row r="296" spans="2:2" x14ac:dyDescent="0.35">
      <c r="B296" s="36"/>
    </row>
    <row r="297" spans="2:2" x14ac:dyDescent="0.35">
      <c r="B297" s="36"/>
    </row>
    <row r="298" spans="2:2" x14ac:dyDescent="0.35">
      <c r="B298" s="36"/>
    </row>
    <row r="299" spans="2:2" x14ac:dyDescent="0.35">
      <c r="B299" s="36"/>
    </row>
    <row r="300" spans="2:2" x14ac:dyDescent="0.35">
      <c r="B300" s="36"/>
    </row>
    <row r="301" spans="2:2" x14ac:dyDescent="0.35">
      <c r="B301" s="36"/>
    </row>
    <row r="302" spans="2:2" x14ac:dyDescent="0.35">
      <c r="B302" s="36"/>
    </row>
    <row r="303" spans="2:2" x14ac:dyDescent="0.35">
      <c r="B303" s="36"/>
    </row>
    <row r="304" spans="2:2" x14ac:dyDescent="0.35">
      <c r="B304" s="36"/>
    </row>
    <row r="305" spans="2:2" x14ac:dyDescent="0.35">
      <c r="B305" s="36"/>
    </row>
    <row r="306" spans="2:2" x14ac:dyDescent="0.35">
      <c r="B306" s="36"/>
    </row>
    <row r="307" spans="2:2" x14ac:dyDescent="0.35">
      <c r="B307" s="36"/>
    </row>
    <row r="308" spans="2:2" x14ac:dyDescent="0.35">
      <c r="B308" s="36"/>
    </row>
    <row r="309" spans="2:2" x14ac:dyDescent="0.35">
      <c r="B309" s="36"/>
    </row>
    <row r="310" spans="2:2" x14ac:dyDescent="0.35">
      <c r="B310" s="36"/>
    </row>
    <row r="311" spans="2:2" x14ac:dyDescent="0.35">
      <c r="B311" s="36"/>
    </row>
    <row r="312" spans="2:2" x14ac:dyDescent="0.35">
      <c r="B312" s="36"/>
    </row>
    <row r="313" spans="2:2" x14ac:dyDescent="0.35">
      <c r="B313" s="36"/>
    </row>
    <row r="314" spans="2:2" x14ac:dyDescent="0.35">
      <c r="B314" s="36"/>
    </row>
    <row r="315" spans="2:2" x14ac:dyDescent="0.35">
      <c r="B315" s="36"/>
    </row>
    <row r="316" spans="2:2" x14ac:dyDescent="0.35">
      <c r="B316" s="36"/>
    </row>
    <row r="317" spans="2:2" x14ac:dyDescent="0.35">
      <c r="B317" s="36"/>
    </row>
    <row r="318" spans="2:2" x14ac:dyDescent="0.35">
      <c r="B318" s="36"/>
    </row>
    <row r="319" spans="2:2" x14ac:dyDescent="0.35">
      <c r="B319" s="36"/>
    </row>
    <row r="320" spans="2:2" x14ac:dyDescent="0.35">
      <c r="B320" s="36"/>
    </row>
    <row r="321" spans="2:2" x14ac:dyDescent="0.35">
      <c r="B321" s="36"/>
    </row>
    <row r="322" spans="2:2" x14ac:dyDescent="0.35">
      <c r="B322" s="36"/>
    </row>
    <row r="323" spans="2:2" x14ac:dyDescent="0.35">
      <c r="B323" s="36"/>
    </row>
    <row r="324" spans="2:2" x14ac:dyDescent="0.35">
      <c r="B324" s="36"/>
    </row>
    <row r="325" spans="2:2" x14ac:dyDescent="0.35">
      <c r="B325" s="36"/>
    </row>
    <row r="326" spans="2:2" x14ac:dyDescent="0.35">
      <c r="B326" s="36"/>
    </row>
    <row r="327" spans="2:2" x14ac:dyDescent="0.35">
      <c r="B327" s="36"/>
    </row>
    <row r="328" spans="2:2" x14ac:dyDescent="0.35">
      <c r="B328" s="36"/>
    </row>
    <row r="329" spans="2:2" x14ac:dyDescent="0.35">
      <c r="B329" s="36"/>
    </row>
    <row r="330" spans="2:2" x14ac:dyDescent="0.35">
      <c r="B330" s="36"/>
    </row>
    <row r="331" spans="2:2" x14ac:dyDescent="0.35">
      <c r="B331" s="36"/>
    </row>
    <row r="332" spans="2:2" x14ac:dyDescent="0.35">
      <c r="B332" s="36"/>
    </row>
    <row r="333" spans="2:2" x14ac:dyDescent="0.35">
      <c r="B333" s="36"/>
    </row>
    <row r="334" spans="2:2" x14ac:dyDescent="0.35">
      <c r="B334" s="36"/>
    </row>
    <row r="335" spans="2:2" x14ac:dyDescent="0.35">
      <c r="B335" s="36"/>
    </row>
    <row r="336" spans="2:2" x14ac:dyDescent="0.35">
      <c r="B336" s="36"/>
    </row>
    <row r="337" spans="2:2" x14ac:dyDescent="0.35">
      <c r="B337" s="36"/>
    </row>
    <row r="338" spans="2:2" x14ac:dyDescent="0.35">
      <c r="B338" s="36"/>
    </row>
    <row r="339" spans="2:2" x14ac:dyDescent="0.35">
      <c r="B339" s="36"/>
    </row>
    <row r="340" spans="2:2" x14ac:dyDescent="0.35">
      <c r="B340" s="36"/>
    </row>
    <row r="341" spans="2:2" x14ac:dyDescent="0.35">
      <c r="B341" s="36"/>
    </row>
  </sheetData>
  <mergeCells count="3">
    <mergeCell ref="A1:I1"/>
    <mergeCell ref="A3:I3"/>
    <mergeCell ref="A5:I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75"/>
  <sheetViews>
    <sheetView topLeftCell="C1" workbookViewId="0">
      <selection activeCell="F11" sqref="F11"/>
    </sheetView>
  </sheetViews>
  <sheetFormatPr defaultRowHeight="14.5" x14ac:dyDescent="0.35"/>
  <cols>
    <col min="1" max="1" width="9.90625" bestFit="1" customWidth="1"/>
    <col min="2" max="2" width="16.90625" bestFit="1" customWidth="1"/>
    <col min="3" max="3" width="15.90625" bestFit="1" customWidth="1"/>
    <col min="4" max="4" width="5.90625" customWidth="1"/>
    <col min="5" max="5" width="20.6328125" bestFit="1" customWidth="1"/>
    <col min="9" max="9" width="6.54296875" bestFit="1" customWidth="1"/>
    <col min="10" max="10" width="2" bestFit="1" customWidth="1"/>
    <col min="12" max="12" width="6.6328125" customWidth="1"/>
    <col min="13" max="13" width="22.453125" bestFit="1" customWidth="1"/>
    <col min="14" max="14" width="14.1796875" bestFit="1" customWidth="1"/>
  </cols>
  <sheetData>
    <row r="1" spans="1:15" ht="64.25" customHeight="1" x14ac:dyDescent="0.35">
      <c r="A1" s="41" t="s">
        <v>113</v>
      </c>
      <c r="B1" s="41"/>
      <c r="C1" s="41"/>
      <c r="D1" s="41"/>
      <c r="E1" s="41"/>
      <c r="F1" s="41"/>
      <c r="G1" s="41"/>
      <c r="H1" s="41"/>
      <c r="I1" s="41"/>
    </row>
    <row r="2" spans="1:15" x14ac:dyDescent="0.35">
      <c r="A2" s="11"/>
      <c r="B2" s="11"/>
      <c r="C2" s="11"/>
      <c r="D2" s="11"/>
      <c r="E2" s="11"/>
      <c r="F2" s="1"/>
    </row>
    <row r="3" spans="1:15" x14ac:dyDescent="0.35">
      <c r="A3" s="42" t="s">
        <v>14</v>
      </c>
      <c r="B3" s="42"/>
      <c r="C3" s="42"/>
      <c r="D3" s="42"/>
      <c r="E3" s="42"/>
      <c r="F3" s="42"/>
      <c r="G3" s="42"/>
      <c r="H3" s="42"/>
      <c r="I3" s="42"/>
    </row>
    <row r="5" spans="1:15" x14ac:dyDescent="0.35">
      <c r="A5" s="46" t="s">
        <v>79</v>
      </c>
      <c r="B5" s="46"/>
      <c r="C5" s="46"/>
      <c r="D5" s="46"/>
      <c r="E5" s="46"/>
      <c r="F5" s="46"/>
      <c r="G5" s="46"/>
      <c r="H5" s="46"/>
      <c r="I5" s="46"/>
    </row>
    <row r="6" spans="1:15" ht="30.65" customHeight="1" x14ac:dyDescent="0.35">
      <c r="A6" s="12"/>
      <c r="B6" s="47" t="s">
        <v>126</v>
      </c>
      <c r="C6" s="47"/>
      <c r="D6" s="47"/>
      <c r="E6" s="47"/>
      <c r="F6" s="47"/>
      <c r="G6" s="47"/>
      <c r="H6" s="47"/>
      <c r="I6" s="47"/>
      <c r="J6" s="39"/>
      <c r="K6" s="39"/>
      <c r="L6" s="39"/>
      <c r="M6" s="39"/>
      <c r="N6" s="39"/>
    </row>
    <row r="8" spans="1:15" x14ac:dyDescent="0.35">
      <c r="A8" s="3" t="s">
        <v>0</v>
      </c>
      <c r="E8" s="3" t="s">
        <v>21</v>
      </c>
      <c r="M8" s="45" t="s">
        <v>73</v>
      </c>
      <c r="N8" s="45"/>
    </row>
    <row r="9" spans="1:15" x14ac:dyDescent="0.35">
      <c r="A9" t="s">
        <v>7</v>
      </c>
      <c r="B9" t="s">
        <v>69</v>
      </c>
      <c r="C9" t="s">
        <v>70</v>
      </c>
      <c r="H9" t="s">
        <v>69</v>
      </c>
      <c r="I9" t="s">
        <v>75</v>
      </c>
      <c r="K9" t="s">
        <v>76</v>
      </c>
    </row>
    <row r="10" spans="1:15" x14ac:dyDescent="0.35">
      <c r="A10" s="6">
        <v>42653</v>
      </c>
      <c r="B10" s="36">
        <v>4.1666666666666664E-2</v>
      </c>
      <c r="C10" s="17">
        <v>26.105</v>
      </c>
      <c r="D10">
        <v>1</v>
      </c>
      <c r="E10" t="s">
        <v>8</v>
      </c>
      <c r="F10" s="17">
        <f>AVERAGE(C10:C15)</f>
        <v>26.100000000000005</v>
      </c>
      <c r="G10" s="17"/>
      <c r="H10" s="36">
        <f>B10</f>
        <v>4.1666666666666664E-2</v>
      </c>
      <c r="I10" s="17">
        <f>F10</f>
        <v>26.100000000000005</v>
      </c>
      <c r="J10" s="38" t="s">
        <v>65</v>
      </c>
      <c r="K10" s="17">
        <f>(O$16^2+F13^2)^0.5*N$20</f>
        <v>3.9997317113649851E-2</v>
      </c>
      <c r="M10" t="s">
        <v>23</v>
      </c>
      <c r="N10" s="17">
        <v>0.04</v>
      </c>
    </row>
    <row r="11" spans="1:15" x14ac:dyDescent="0.35">
      <c r="B11" s="36">
        <v>4.1782407407407407E-2</v>
      </c>
      <c r="C11" s="17">
        <v>26.103000000000002</v>
      </c>
      <c r="D11">
        <v>2</v>
      </c>
      <c r="E11" t="s">
        <v>9</v>
      </c>
      <c r="F11">
        <f>STDEV(C10:C15)</f>
        <v>6.2609903369991188E-3</v>
      </c>
      <c r="M11" t="s">
        <v>25</v>
      </c>
      <c r="N11" s="19">
        <v>2</v>
      </c>
    </row>
    <row r="12" spans="1:15" x14ac:dyDescent="0.35">
      <c r="B12" s="36">
        <v>4.189814814814815E-2</v>
      </c>
      <c r="C12" s="17">
        <v>26.093</v>
      </c>
      <c r="D12">
        <v>3</v>
      </c>
      <c r="E12" t="s">
        <v>10</v>
      </c>
      <c r="F12">
        <f>COUNT(C10:C15)</f>
        <v>6</v>
      </c>
      <c r="M12" t="s">
        <v>26</v>
      </c>
      <c r="N12" s="17">
        <f>N10/N11</f>
        <v>0.02</v>
      </c>
    </row>
    <row r="13" spans="1:15" x14ac:dyDescent="0.35">
      <c r="B13" s="36">
        <v>4.2013888888888892E-2</v>
      </c>
      <c r="C13" s="17">
        <v>26.103999999999999</v>
      </c>
      <c r="D13">
        <v>4</v>
      </c>
      <c r="E13" t="s">
        <v>62</v>
      </c>
      <c r="F13">
        <f>F11/F12^0.5</f>
        <v>2.5560386016906561E-3</v>
      </c>
    </row>
    <row r="14" spans="1:15" x14ac:dyDescent="0.35">
      <c r="B14" s="36">
        <v>4.2129629629629635E-2</v>
      </c>
      <c r="C14" s="17">
        <v>26.091000000000001</v>
      </c>
      <c r="D14">
        <v>5</v>
      </c>
    </row>
    <row r="15" spans="1:15" x14ac:dyDescent="0.35">
      <c r="B15" s="36">
        <v>4.2245370370370378E-2</v>
      </c>
      <c r="C15" s="17">
        <v>26.103999999999999</v>
      </c>
      <c r="D15">
        <v>6</v>
      </c>
      <c r="M15" s="3" t="s">
        <v>27</v>
      </c>
      <c r="N15" s="14" t="s">
        <v>28</v>
      </c>
      <c r="O15" s="3" t="s">
        <v>74</v>
      </c>
    </row>
    <row r="16" spans="1:15" x14ac:dyDescent="0.35">
      <c r="B16" s="36">
        <v>4.236111111111112E-2</v>
      </c>
      <c r="C16" s="17">
        <v>26.114000000000001</v>
      </c>
      <c r="D16">
        <v>1</v>
      </c>
      <c r="E16" t="s">
        <v>8</v>
      </c>
      <c r="F16" s="17">
        <f>AVERAGE(C16:C21)</f>
        <v>26.114499999999996</v>
      </c>
      <c r="G16" s="17"/>
      <c r="H16" s="36">
        <f>B16</f>
        <v>4.236111111111112E-2</v>
      </c>
      <c r="I16" s="17">
        <f>F16</f>
        <v>26.114499999999996</v>
      </c>
      <c r="J16" s="38" t="s">
        <v>65</v>
      </c>
      <c r="K16" s="17">
        <f>(O$16^2+F19^2)^0.5*N$20</f>
        <v>4.0173205860413799E-2</v>
      </c>
      <c r="M16" t="s">
        <v>26</v>
      </c>
      <c r="N16">
        <v>100</v>
      </c>
      <c r="O16" s="17">
        <f>N12</f>
        <v>0.02</v>
      </c>
    </row>
    <row r="17" spans="2:15" x14ac:dyDescent="0.35">
      <c r="B17" s="36">
        <v>4.2476851851851863E-2</v>
      </c>
      <c r="C17" s="17">
        <v>26.100999999999999</v>
      </c>
      <c r="D17">
        <v>2</v>
      </c>
      <c r="E17" t="s">
        <v>9</v>
      </c>
      <c r="F17">
        <f>STDEV(C16:C21)</f>
        <v>7.7910204723133387E-3</v>
      </c>
      <c r="M17" t="s">
        <v>29</v>
      </c>
      <c r="N17">
        <f>F12</f>
        <v>6</v>
      </c>
      <c r="O17" s="16">
        <f>F13</f>
        <v>2.5560386016906561E-3</v>
      </c>
    </row>
    <row r="18" spans="2:15" x14ac:dyDescent="0.35">
      <c r="B18" s="36">
        <v>4.2592592592592605E-2</v>
      </c>
      <c r="C18" s="17">
        <v>26.122</v>
      </c>
      <c r="D18">
        <v>3</v>
      </c>
      <c r="E18" t="s">
        <v>10</v>
      </c>
      <c r="F18">
        <f>COUNT(C16:C21)</f>
        <v>6</v>
      </c>
      <c r="M18" t="s">
        <v>31</v>
      </c>
      <c r="O18" s="30">
        <f>(O16^2+O17^2)^0.5</f>
        <v>2.0162671780628003E-2</v>
      </c>
    </row>
    <row r="19" spans="2:15" x14ac:dyDescent="0.35">
      <c r="B19" s="36">
        <v>4.2708333333333348E-2</v>
      </c>
      <c r="C19" s="17">
        <v>26.122</v>
      </c>
      <c r="D19">
        <v>4</v>
      </c>
      <c r="E19" t="s">
        <v>62</v>
      </c>
      <c r="F19">
        <f>F17/F18^0.5</f>
        <v>3.1806707887908794E-3</v>
      </c>
      <c r="M19" t="s">
        <v>32</v>
      </c>
      <c r="N19" s="19">
        <f>O18^4/(O16^4/(N16-1)+O17^4/(N17-1))</f>
        <v>101.72308929771148</v>
      </c>
      <c r="O19" s="18"/>
    </row>
    <row r="20" spans="2:15" x14ac:dyDescent="0.35">
      <c r="B20" s="36">
        <v>4.2824074074074091E-2</v>
      </c>
      <c r="C20" s="17">
        <v>26.116</v>
      </c>
      <c r="D20">
        <v>5</v>
      </c>
      <c r="M20" t="s">
        <v>33</v>
      </c>
      <c r="N20" s="18">
        <f>TINV(0.05,N19)</f>
        <v>1.9837310029556046</v>
      </c>
      <c r="O20" s="18"/>
    </row>
    <row r="21" spans="2:15" x14ac:dyDescent="0.35">
      <c r="B21" s="36">
        <v>4.2939814814814833E-2</v>
      </c>
      <c r="C21" s="17">
        <v>26.111999999999998</v>
      </c>
      <c r="D21">
        <v>6</v>
      </c>
      <c r="M21" t="s">
        <v>23</v>
      </c>
      <c r="O21" s="32">
        <f>O18*N20</f>
        <v>3.9997317113649851E-2</v>
      </c>
    </row>
    <row r="22" spans="2:15" x14ac:dyDescent="0.35">
      <c r="B22" s="36">
        <v>4.3055555555555576E-2</v>
      </c>
      <c r="C22" s="17">
        <v>26.126999999999999</v>
      </c>
      <c r="D22">
        <v>1</v>
      </c>
      <c r="E22" t="s">
        <v>8</v>
      </c>
      <c r="F22" s="17">
        <f>AVERAGE(C22:C27)</f>
        <v>26.121499999999997</v>
      </c>
      <c r="G22" s="17"/>
      <c r="H22" s="36">
        <f>B22</f>
        <v>4.3055555555555576E-2</v>
      </c>
      <c r="I22" s="17">
        <f>F22</f>
        <v>26.121499999999997</v>
      </c>
      <c r="J22" s="38" t="s">
        <v>65</v>
      </c>
      <c r="K22" s="17">
        <f>(O$16^2+F25^2)^0.5*N$20</f>
        <v>4.110601461956697E-2</v>
      </c>
    </row>
    <row r="23" spans="2:15" x14ac:dyDescent="0.35">
      <c r="B23" s="36">
        <v>4.3171296296296319E-2</v>
      </c>
      <c r="C23" s="17">
        <v>26.106999999999999</v>
      </c>
      <c r="D23">
        <v>2</v>
      </c>
      <c r="E23" t="s">
        <v>9</v>
      </c>
      <c r="F23">
        <f>STDEV(C22:C27)</f>
        <v>1.3277801022759179E-2</v>
      </c>
    </row>
    <row r="24" spans="2:15" x14ac:dyDescent="0.35">
      <c r="B24" s="36">
        <v>4.3287037037037061E-2</v>
      </c>
      <c r="C24" s="17">
        <v>26.13</v>
      </c>
      <c r="D24">
        <v>3</v>
      </c>
      <c r="E24" t="s">
        <v>10</v>
      </c>
      <c r="F24">
        <f>COUNT(C22:C27)</f>
        <v>6</v>
      </c>
    </row>
    <row r="25" spans="2:15" x14ac:dyDescent="0.35">
      <c r="B25" s="36">
        <v>4.3402777777777804E-2</v>
      </c>
      <c r="C25" s="17">
        <v>26.114000000000001</v>
      </c>
      <c r="D25">
        <v>4</v>
      </c>
      <c r="E25" t="s">
        <v>62</v>
      </c>
      <c r="F25">
        <f>F23/F24^0.5</f>
        <v>5.4206395686607674E-3</v>
      </c>
    </row>
    <row r="26" spans="2:15" x14ac:dyDescent="0.35">
      <c r="B26" s="36">
        <v>4.3518518518518547E-2</v>
      </c>
      <c r="C26" s="17">
        <v>26.140999999999998</v>
      </c>
      <c r="D26">
        <v>5</v>
      </c>
    </row>
    <row r="27" spans="2:15" x14ac:dyDescent="0.35">
      <c r="B27" s="36">
        <v>4.3634259259259289E-2</v>
      </c>
      <c r="C27" s="17">
        <v>26.11</v>
      </c>
      <c r="D27">
        <v>6</v>
      </c>
    </row>
    <row r="28" spans="2:15" x14ac:dyDescent="0.35">
      <c r="B28" s="36">
        <v>4.3750000000000032E-2</v>
      </c>
      <c r="C28" s="17">
        <v>26.13</v>
      </c>
      <c r="D28">
        <v>1</v>
      </c>
      <c r="E28" t="s">
        <v>8</v>
      </c>
      <c r="F28" s="17">
        <f>AVERAGE(C28:C33)</f>
        <v>26.13366666666667</v>
      </c>
      <c r="G28" s="17"/>
      <c r="H28" s="36">
        <f>B28</f>
        <v>4.3750000000000032E-2</v>
      </c>
      <c r="I28" s="17">
        <f>F28</f>
        <v>26.13366666666667</v>
      </c>
      <c r="J28" s="38" t="s">
        <v>65</v>
      </c>
      <c r="K28" s="17">
        <f>(O$16^2+F31^2)^0.5*N$20</f>
        <v>3.9989664112451077E-2</v>
      </c>
    </row>
    <row r="29" spans="2:15" x14ac:dyDescent="0.35">
      <c r="B29" s="36">
        <v>4.3865740740740775E-2</v>
      </c>
      <c r="C29" s="17">
        <v>26.132000000000001</v>
      </c>
      <c r="D29">
        <v>2</v>
      </c>
      <c r="E29" t="s">
        <v>9</v>
      </c>
      <c r="F29">
        <f>STDEV(C28:C33)</f>
        <v>6.1860057118199663E-3</v>
      </c>
    </row>
    <row r="30" spans="2:15" x14ac:dyDescent="0.35">
      <c r="B30" s="36">
        <v>4.3981481481481517E-2</v>
      </c>
      <c r="C30" s="17">
        <v>26.135000000000002</v>
      </c>
      <c r="D30">
        <v>3</v>
      </c>
      <c r="E30" t="s">
        <v>10</v>
      </c>
      <c r="F30">
        <f>COUNT(C28:C33)</f>
        <v>6</v>
      </c>
    </row>
    <row r="31" spans="2:15" x14ac:dyDescent="0.35">
      <c r="B31" s="36">
        <v>4.409722222222226E-2</v>
      </c>
      <c r="C31" s="17">
        <v>26.145</v>
      </c>
      <c r="D31">
        <v>4</v>
      </c>
      <c r="E31" t="s">
        <v>62</v>
      </c>
      <c r="F31">
        <f>F29/F30^0.5</f>
        <v>2.5254262566501936E-3</v>
      </c>
    </row>
    <row r="32" spans="2:15" x14ac:dyDescent="0.35">
      <c r="B32" s="36">
        <v>4.4212962962963002E-2</v>
      </c>
      <c r="C32" s="17">
        <v>26.126999999999999</v>
      </c>
      <c r="D32">
        <v>5</v>
      </c>
    </row>
    <row r="33" spans="2:11" x14ac:dyDescent="0.35">
      <c r="B33" s="36">
        <v>4.4328703703703745E-2</v>
      </c>
      <c r="C33" s="17">
        <v>26.132999999999999</v>
      </c>
      <c r="D33">
        <v>6</v>
      </c>
    </row>
    <row r="34" spans="2:11" x14ac:dyDescent="0.35">
      <c r="B34" s="36">
        <v>4.4444444444444488E-2</v>
      </c>
      <c r="C34" s="17">
        <v>26.103999999999999</v>
      </c>
      <c r="D34">
        <v>1</v>
      </c>
      <c r="E34" t="s">
        <v>8</v>
      </c>
      <c r="F34" s="17">
        <f>AVERAGE(C34:C39)</f>
        <v>26.117166666666666</v>
      </c>
      <c r="G34" s="17"/>
      <c r="H34" s="36">
        <f>B34</f>
        <v>4.4444444444444488E-2</v>
      </c>
      <c r="I34" s="17">
        <f>F34</f>
        <v>26.117166666666666</v>
      </c>
      <c r="J34" s="38" t="s">
        <v>65</v>
      </c>
      <c r="K34" s="17">
        <f>(O$16^2+F37^2)^0.5*N$20</f>
        <v>4.0282983771078605E-2</v>
      </c>
    </row>
    <row r="35" spans="2:11" x14ac:dyDescent="0.35">
      <c r="B35" s="36">
        <v>4.456018518518523E-2</v>
      </c>
      <c r="C35" s="17">
        <v>26.123000000000001</v>
      </c>
      <c r="D35">
        <v>2</v>
      </c>
      <c r="E35" t="s">
        <v>9</v>
      </c>
      <c r="F35">
        <f>STDEV(C34:C39)</f>
        <v>8.612007121842933E-3</v>
      </c>
    </row>
    <row r="36" spans="2:11" x14ac:dyDescent="0.35">
      <c r="B36" s="36">
        <v>4.4675925925925973E-2</v>
      </c>
      <c r="C36" s="17">
        <v>26.111000000000001</v>
      </c>
      <c r="D36">
        <v>3</v>
      </c>
      <c r="E36" t="s">
        <v>10</v>
      </c>
      <c r="F36">
        <f>COUNT(C34:C39)</f>
        <v>6</v>
      </c>
    </row>
    <row r="37" spans="2:11" x14ac:dyDescent="0.35">
      <c r="B37" s="36">
        <v>4.4791666666666716E-2</v>
      </c>
      <c r="C37" s="17">
        <v>26.128</v>
      </c>
      <c r="D37">
        <v>4</v>
      </c>
      <c r="E37" t="s">
        <v>62</v>
      </c>
      <c r="F37">
        <f>F35/F36^0.5</f>
        <v>3.5158371849549909E-3</v>
      </c>
    </row>
    <row r="38" spans="2:11" x14ac:dyDescent="0.35">
      <c r="B38" s="36">
        <v>4.4907407407407458E-2</v>
      </c>
      <c r="C38" s="17">
        <v>26.117000000000001</v>
      </c>
      <c r="D38">
        <v>5</v>
      </c>
    </row>
    <row r="39" spans="2:11" x14ac:dyDescent="0.35">
      <c r="B39" s="36">
        <v>4.5023148148148201E-2</v>
      </c>
      <c r="C39" s="17">
        <v>26.12</v>
      </c>
      <c r="D39">
        <v>6</v>
      </c>
    </row>
    <row r="40" spans="2:11" x14ac:dyDescent="0.35">
      <c r="B40" s="36">
        <v>4.5138888888888944E-2</v>
      </c>
      <c r="C40" s="17">
        <v>26.149000000000001</v>
      </c>
      <c r="D40">
        <v>1</v>
      </c>
      <c r="E40" t="s">
        <v>8</v>
      </c>
      <c r="F40" s="17">
        <f>AVERAGE(C40:C45)</f>
        <v>26.146000000000001</v>
      </c>
      <c r="G40" s="17"/>
      <c r="H40" s="36">
        <f>B40</f>
        <v>4.5138888888888944E-2</v>
      </c>
      <c r="I40" s="17">
        <f>F40</f>
        <v>26.146000000000001</v>
      </c>
      <c r="J40" s="38" t="s">
        <v>65</v>
      </c>
      <c r="K40" s="17">
        <f>(O$16^2+F43^2)^0.5*N$20</f>
        <v>4.0398687151502737E-2</v>
      </c>
    </row>
    <row r="41" spans="2:11" x14ac:dyDescent="0.35">
      <c r="B41" s="36">
        <v>4.5254629629629686E-2</v>
      </c>
      <c r="C41" s="17">
        <v>26.158000000000001</v>
      </c>
      <c r="D41">
        <v>2</v>
      </c>
      <c r="E41" t="s">
        <v>9</v>
      </c>
      <c r="F41">
        <f>STDEV(C40:C45)</f>
        <v>9.4021274188351347E-3</v>
      </c>
    </row>
    <row r="42" spans="2:11" x14ac:dyDescent="0.35">
      <c r="B42" s="36">
        <v>4.5370370370370429E-2</v>
      </c>
      <c r="C42" s="17">
        <v>26.141999999999999</v>
      </c>
      <c r="D42">
        <v>3</v>
      </c>
      <c r="E42" t="s">
        <v>10</v>
      </c>
      <c r="F42">
        <f>COUNT(C40:C45)</f>
        <v>6</v>
      </c>
    </row>
    <row r="43" spans="2:11" x14ac:dyDescent="0.35">
      <c r="B43" s="36">
        <v>4.5486111111111172E-2</v>
      </c>
      <c r="C43" s="17">
        <v>26.13</v>
      </c>
      <c r="D43">
        <v>4</v>
      </c>
      <c r="E43" t="s">
        <v>62</v>
      </c>
      <c r="F43">
        <f>F41/F42^0.5</f>
        <v>3.838402445462857E-3</v>
      </c>
    </row>
    <row r="44" spans="2:11" x14ac:dyDescent="0.35">
      <c r="B44" s="36">
        <v>4.5601851851851914E-2</v>
      </c>
      <c r="C44" s="17">
        <v>26.146999999999998</v>
      </c>
      <c r="D44">
        <v>5</v>
      </c>
    </row>
    <row r="45" spans="2:11" x14ac:dyDescent="0.35">
      <c r="B45" s="36">
        <v>4.5717592592592657E-2</v>
      </c>
      <c r="C45" s="17">
        <v>26.15</v>
      </c>
      <c r="D45">
        <v>6</v>
      </c>
    </row>
    <row r="46" spans="2:11" x14ac:dyDescent="0.35">
      <c r="B46" s="36">
        <v>4.5833333333333399E-2</v>
      </c>
      <c r="C46" s="17">
        <v>26.152000000000001</v>
      </c>
      <c r="D46">
        <v>1</v>
      </c>
      <c r="E46" t="s">
        <v>8</v>
      </c>
      <c r="F46" s="17">
        <f>AVERAGE(C46:C51)</f>
        <v>26.151</v>
      </c>
      <c r="G46" s="17"/>
      <c r="H46" s="36">
        <f>B46</f>
        <v>4.5833333333333399E-2</v>
      </c>
      <c r="I46" s="17">
        <f>F46</f>
        <v>26.151</v>
      </c>
      <c r="J46" s="38" t="s">
        <v>65</v>
      </c>
      <c r="K46" s="17">
        <f>(O$16^2+F49^2)^0.5*N$20</f>
        <v>3.992181634514308E-2</v>
      </c>
    </row>
    <row r="47" spans="2:11" x14ac:dyDescent="0.35">
      <c r="B47" s="36">
        <v>4.5949074074074142E-2</v>
      </c>
      <c r="C47" s="17">
        <v>26.152999999999999</v>
      </c>
      <c r="D47">
        <v>2</v>
      </c>
      <c r="E47" t="s">
        <v>9</v>
      </c>
      <c r="F47">
        <f>STDEV(C46:C51)</f>
        <v>5.4772255750513499E-3</v>
      </c>
    </row>
    <row r="48" spans="2:11" x14ac:dyDescent="0.35">
      <c r="B48" s="36">
        <v>4.6064814814814885E-2</v>
      </c>
      <c r="C48" s="17">
        <v>26.143000000000001</v>
      </c>
      <c r="D48">
        <v>3</v>
      </c>
      <c r="E48" t="s">
        <v>10</v>
      </c>
      <c r="F48">
        <f>COUNT(C46:C51)</f>
        <v>6</v>
      </c>
    </row>
    <row r="49" spans="2:11" x14ac:dyDescent="0.35">
      <c r="B49" s="36">
        <v>4.6180555555555627E-2</v>
      </c>
      <c r="C49" s="17">
        <v>26.158999999999999</v>
      </c>
      <c r="D49">
        <v>4</v>
      </c>
      <c r="E49" t="s">
        <v>62</v>
      </c>
      <c r="F49">
        <f>F47/F48^0.5</f>
        <v>2.2360679774996628E-3</v>
      </c>
    </row>
    <row r="50" spans="2:11" x14ac:dyDescent="0.35">
      <c r="B50" s="36">
        <v>4.629629629629637E-2</v>
      </c>
      <c r="C50" s="17">
        <v>26.152000000000001</v>
      </c>
      <c r="D50">
        <v>5</v>
      </c>
    </row>
    <row r="51" spans="2:11" x14ac:dyDescent="0.35">
      <c r="B51" s="36">
        <v>4.6412037037037113E-2</v>
      </c>
      <c r="C51" s="17">
        <v>26.146999999999998</v>
      </c>
      <c r="D51">
        <v>6</v>
      </c>
    </row>
    <row r="52" spans="2:11" x14ac:dyDescent="0.35">
      <c r="B52" s="36">
        <v>4.6527777777777855E-2</v>
      </c>
      <c r="C52" s="17">
        <v>26.169</v>
      </c>
      <c r="D52">
        <v>1</v>
      </c>
      <c r="E52" t="s">
        <v>8</v>
      </c>
      <c r="F52" s="17">
        <f>AVERAGE(C52:C57)</f>
        <v>26.167333333333335</v>
      </c>
      <c r="G52" s="17"/>
      <c r="H52" s="36">
        <f>B52</f>
        <v>4.6527777777777855E-2</v>
      </c>
      <c r="I52" s="17">
        <f>F52</f>
        <v>26.167333333333335</v>
      </c>
      <c r="J52" s="38" t="s">
        <v>65</v>
      </c>
      <c r="K52" s="17">
        <f>(O$16^2+F55^2)^0.5*N$20</f>
        <v>4.0150070803849712E-2</v>
      </c>
    </row>
    <row r="53" spans="2:11" x14ac:dyDescent="0.35">
      <c r="B53" s="36">
        <v>4.6643518518518598E-2</v>
      </c>
      <c r="C53" s="17">
        <v>26.169</v>
      </c>
      <c r="D53">
        <v>2</v>
      </c>
      <c r="E53" t="s">
        <v>9</v>
      </c>
      <c r="F53">
        <f>STDEV(C52:C57)</f>
        <v>7.6070143069849102E-3</v>
      </c>
    </row>
    <row r="54" spans="2:11" x14ac:dyDescent="0.35">
      <c r="B54" s="36">
        <v>4.6759259259259341E-2</v>
      </c>
      <c r="C54" s="17">
        <v>26.161999999999999</v>
      </c>
      <c r="D54">
        <v>3</v>
      </c>
      <c r="E54" t="s">
        <v>10</v>
      </c>
      <c r="F54">
        <f>COUNT(C52:C57)</f>
        <v>6</v>
      </c>
    </row>
    <row r="55" spans="2:11" x14ac:dyDescent="0.35">
      <c r="B55" s="36">
        <v>4.6875000000000083E-2</v>
      </c>
      <c r="C55" s="17">
        <v>26.161000000000001</v>
      </c>
      <c r="D55">
        <v>4</v>
      </c>
      <c r="E55" t="s">
        <v>62</v>
      </c>
      <c r="F55">
        <f>F53/F54^0.5</f>
        <v>3.1055505863607376E-3</v>
      </c>
    </row>
    <row r="56" spans="2:11" x14ac:dyDescent="0.35">
      <c r="B56" s="36">
        <v>4.6990740740740826E-2</v>
      </c>
      <c r="C56" s="17">
        <v>26.161999999999999</v>
      </c>
      <c r="D56">
        <v>5</v>
      </c>
    </row>
    <row r="57" spans="2:11" x14ac:dyDescent="0.35">
      <c r="B57" s="36">
        <v>4.7106481481481569E-2</v>
      </c>
      <c r="C57" s="17">
        <v>26.181000000000001</v>
      </c>
      <c r="D57">
        <v>6</v>
      </c>
    </row>
    <row r="58" spans="2:11" x14ac:dyDescent="0.35">
      <c r="B58" s="36">
        <v>4.7222222222222311E-2</v>
      </c>
      <c r="C58" s="17">
        <v>26.193000000000001</v>
      </c>
      <c r="D58">
        <v>1</v>
      </c>
      <c r="E58" t="s">
        <v>8</v>
      </c>
      <c r="F58" s="17">
        <f>AVERAGE(C58:C63)</f>
        <v>26.190499999999997</v>
      </c>
      <c r="G58" s="17"/>
      <c r="H58" s="36">
        <f>B58</f>
        <v>4.7222222222222311E-2</v>
      </c>
      <c r="I58" s="17">
        <f>F58</f>
        <v>26.190499999999997</v>
      </c>
      <c r="J58" s="38" t="s">
        <v>65</v>
      </c>
      <c r="K58" s="17">
        <f>(O$16^2+F61^2)^0.5*N$20</f>
        <v>4.0792089165046279E-2</v>
      </c>
    </row>
    <row r="59" spans="2:11" x14ac:dyDescent="0.35">
      <c r="B59" s="36">
        <v>4.7337962962963054E-2</v>
      </c>
      <c r="C59" s="17">
        <v>26.187999999999999</v>
      </c>
      <c r="D59">
        <v>2</v>
      </c>
      <c r="E59" t="s">
        <v>9</v>
      </c>
      <c r="F59">
        <f>STDEV(C58:C63)</f>
        <v>1.170897091976867E-2</v>
      </c>
    </row>
    <row r="60" spans="2:11" x14ac:dyDescent="0.35">
      <c r="B60" s="36">
        <v>4.7453703703703796E-2</v>
      </c>
      <c r="C60" s="17">
        <v>26.172000000000001</v>
      </c>
      <c r="D60">
        <v>3</v>
      </c>
      <c r="E60" t="s">
        <v>10</v>
      </c>
      <c r="F60">
        <f>COUNT(C58:C63)</f>
        <v>6</v>
      </c>
    </row>
    <row r="61" spans="2:11" x14ac:dyDescent="0.35">
      <c r="B61" s="36">
        <v>4.7569444444444539E-2</v>
      </c>
      <c r="C61" s="17">
        <v>26.204999999999998</v>
      </c>
      <c r="D61">
        <v>4</v>
      </c>
      <c r="E61" t="s">
        <v>62</v>
      </c>
      <c r="F61">
        <f>F59/F60^0.5</f>
        <v>4.7801673610866459E-3</v>
      </c>
    </row>
    <row r="62" spans="2:11" x14ac:dyDescent="0.35">
      <c r="B62" s="36">
        <v>4.7685185185185282E-2</v>
      </c>
      <c r="C62" s="17">
        <v>26.184999999999999</v>
      </c>
      <c r="D62">
        <v>5</v>
      </c>
    </row>
    <row r="63" spans="2:11" x14ac:dyDescent="0.35">
      <c r="B63" s="36">
        <v>4.7800925925926024E-2</v>
      </c>
      <c r="C63" s="17">
        <v>26.2</v>
      </c>
      <c r="D63">
        <v>6</v>
      </c>
    </row>
    <row r="64" spans="2:11" x14ac:dyDescent="0.35">
      <c r="B64" s="36">
        <v>4.7916666666666767E-2</v>
      </c>
      <c r="C64" s="17">
        <v>26.173999999999999</v>
      </c>
      <c r="D64">
        <v>1</v>
      </c>
      <c r="E64" t="s">
        <v>8</v>
      </c>
      <c r="F64" s="17">
        <f>AVERAGE(C64:C69)</f>
        <v>26.176000000000002</v>
      </c>
      <c r="G64" s="17"/>
      <c r="H64" s="36">
        <f>B64</f>
        <v>4.7916666666666767E-2</v>
      </c>
      <c r="I64" s="17">
        <f>F64</f>
        <v>26.176000000000002</v>
      </c>
      <c r="J64" s="38" t="s">
        <v>65</v>
      </c>
      <c r="K64" s="17">
        <f>(O$16^2+F67^2)^0.5*N$20</f>
        <v>4.0118476729104395E-2</v>
      </c>
    </row>
    <row r="65" spans="2:11" x14ac:dyDescent="0.35">
      <c r="B65" s="36">
        <v>4.803240740740751E-2</v>
      </c>
      <c r="C65" s="17">
        <v>26.19</v>
      </c>
      <c r="D65">
        <v>2</v>
      </c>
      <c r="E65" t="s">
        <v>9</v>
      </c>
      <c r="F65">
        <f>STDEV(C64:C69)</f>
        <v>7.3484692283501988E-3</v>
      </c>
    </row>
    <row r="66" spans="2:11" x14ac:dyDescent="0.35">
      <c r="B66" s="36">
        <v>4.8148148148148252E-2</v>
      </c>
      <c r="C66" s="17">
        <v>26.175000000000001</v>
      </c>
      <c r="D66">
        <v>3</v>
      </c>
      <c r="E66" t="s">
        <v>10</v>
      </c>
      <c r="F66">
        <f>COUNT(C64:C69)</f>
        <v>6</v>
      </c>
    </row>
    <row r="67" spans="2:11" x14ac:dyDescent="0.35">
      <c r="B67" s="36">
        <v>4.8263888888888995E-2</v>
      </c>
      <c r="C67" s="17">
        <v>26.175000000000001</v>
      </c>
      <c r="D67">
        <v>4</v>
      </c>
      <c r="E67" t="s">
        <v>62</v>
      </c>
      <c r="F67">
        <f>F65/F66^0.5</f>
        <v>3.0000000000002715E-3</v>
      </c>
    </row>
    <row r="68" spans="2:11" x14ac:dyDescent="0.35">
      <c r="B68" s="36">
        <v>4.8379629629629738E-2</v>
      </c>
      <c r="C68" s="17">
        <v>26.173999999999999</v>
      </c>
      <c r="D68">
        <v>5</v>
      </c>
    </row>
    <row r="69" spans="2:11" x14ac:dyDescent="0.35">
      <c r="B69" s="36">
        <v>4.849537037037048E-2</v>
      </c>
      <c r="C69" s="17">
        <v>26.167999999999999</v>
      </c>
      <c r="D69">
        <v>6</v>
      </c>
    </row>
    <row r="70" spans="2:11" x14ac:dyDescent="0.35">
      <c r="B70" s="36">
        <v>4.8611111111111223E-2</v>
      </c>
      <c r="C70" s="17">
        <v>26.195</v>
      </c>
      <c r="D70">
        <v>1</v>
      </c>
      <c r="E70" t="s">
        <v>8</v>
      </c>
      <c r="F70" s="17">
        <f>AVERAGE(C70:C75)</f>
        <v>26.199666666666669</v>
      </c>
      <c r="G70" s="17"/>
      <c r="H70" s="36">
        <f>B70</f>
        <v>4.8611111111111223E-2</v>
      </c>
      <c r="I70" s="17">
        <f>F70</f>
        <v>26.199666666666669</v>
      </c>
      <c r="J70" s="38" t="s">
        <v>65</v>
      </c>
      <c r="K70" s="17">
        <f>(O$16^2+F73^2)^0.5*N$20</f>
        <v>3.9963414124974478E-2</v>
      </c>
    </row>
    <row r="71" spans="2:11" x14ac:dyDescent="0.35">
      <c r="B71" s="36">
        <v>4.8726851851851966E-2</v>
      </c>
      <c r="C71" s="17">
        <v>26.202000000000002</v>
      </c>
      <c r="D71">
        <v>2</v>
      </c>
      <c r="E71" t="s">
        <v>9</v>
      </c>
      <c r="F71">
        <f>STDEV(C70:C75)</f>
        <v>5.9217114643206519E-3</v>
      </c>
    </row>
    <row r="72" spans="2:11" x14ac:dyDescent="0.35">
      <c r="B72" s="36">
        <v>4.8842592592592708E-2</v>
      </c>
      <c r="C72" s="17">
        <v>26.196999999999999</v>
      </c>
      <c r="D72">
        <v>3</v>
      </c>
      <c r="E72" t="s">
        <v>10</v>
      </c>
      <c r="F72">
        <f>COUNT(C70:C75)</f>
        <v>6</v>
      </c>
    </row>
    <row r="73" spans="2:11" x14ac:dyDescent="0.35">
      <c r="B73" s="36">
        <v>4.8958333333333451E-2</v>
      </c>
      <c r="C73" s="17">
        <v>26.204999999999998</v>
      </c>
      <c r="D73">
        <v>4</v>
      </c>
      <c r="E73" t="s">
        <v>62</v>
      </c>
      <c r="F73">
        <f>F71/F72^0.5</f>
        <v>2.4175285819291654E-3</v>
      </c>
    </row>
    <row r="74" spans="2:11" x14ac:dyDescent="0.35">
      <c r="B74" s="36">
        <v>4.9074074074074193E-2</v>
      </c>
      <c r="C74" s="17">
        <v>26.207000000000001</v>
      </c>
      <c r="D74">
        <v>5</v>
      </c>
    </row>
    <row r="75" spans="2:11" x14ac:dyDescent="0.35">
      <c r="B75" s="36">
        <v>4.9189814814814936E-2</v>
      </c>
      <c r="C75" s="17">
        <v>26.192</v>
      </c>
      <c r="D75">
        <v>6</v>
      </c>
    </row>
  </sheetData>
  <mergeCells count="5">
    <mergeCell ref="M8:N8"/>
    <mergeCell ref="A5:I5"/>
    <mergeCell ref="A1:I1"/>
    <mergeCell ref="A3:I3"/>
    <mergeCell ref="B6:I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68"/>
  <sheetViews>
    <sheetView zoomScaleNormal="100" workbookViewId="0">
      <selection activeCell="H21" sqref="H21"/>
    </sheetView>
  </sheetViews>
  <sheetFormatPr defaultRowHeight="14.5" x14ac:dyDescent="0.35"/>
  <cols>
    <col min="1" max="1" width="9.90625" bestFit="1" customWidth="1"/>
    <col min="2" max="2" width="16.90625" bestFit="1" customWidth="1"/>
    <col min="6" max="8" width="8.90625" customWidth="1"/>
    <col min="9" max="9" width="10.36328125" customWidth="1"/>
    <col min="10" max="11" width="8.90625" customWidth="1"/>
  </cols>
  <sheetData>
    <row r="1" spans="1:9" ht="75" customHeight="1" x14ac:dyDescent="0.35">
      <c r="A1" s="41" t="s">
        <v>122</v>
      </c>
      <c r="B1" s="41"/>
      <c r="C1" s="41"/>
      <c r="D1" s="41"/>
      <c r="E1" s="41"/>
      <c r="F1" s="41"/>
      <c r="G1" s="41"/>
      <c r="H1" s="41"/>
      <c r="I1" s="41"/>
    </row>
    <row r="2" spans="1:9" x14ac:dyDescent="0.35">
      <c r="A2" s="11"/>
      <c r="B2" s="11"/>
      <c r="C2" s="11"/>
      <c r="D2" s="11"/>
      <c r="E2" s="11"/>
      <c r="F2" s="1"/>
    </row>
    <row r="3" spans="1:9" x14ac:dyDescent="0.35">
      <c r="A3" s="42" t="s">
        <v>15</v>
      </c>
      <c r="B3" s="42"/>
      <c r="C3" s="42"/>
      <c r="D3" s="42"/>
      <c r="E3" s="42"/>
      <c r="F3" s="42"/>
      <c r="G3" s="42"/>
      <c r="H3" s="42"/>
      <c r="I3" s="42"/>
    </row>
    <row r="5" spans="1:9" ht="28.25" customHeight="1" x14ac:dyDescent="0.35">
      <c r="A5" s="43" t="s">
        <v>77</v>
      </c>
      <c r="B5" s="43"/>
      <c r="C5" s="43"/>
      <c r="D5" s="43"/>
      <c r="E5" s="43"/>
      <c r="F5" s="43"/>
      <c r="G5" s="43"/>
      <c r="H5" s="43"/>
      <c r="I5" s="43"/>
    </row>
    <row r="7" spans="1:9" x14ac:dyDescent="0.35">
      <c r="A7" s="3" t="s">
        <v>0</v>
      </c>
    </row>
    <row r="8" spans="1:9" x14ac:dyDescent="0.35">
      <c r="A8" t="s">
        <v>7</v>
      </c>
      <c r="B8" s="7" t="s">
        <v>69</v>
      </c>
      <c r="C8" t="s">
        <v>81</v>
      </c>
    </row>
    <row r="9" spans="1:9" x14ac:dyDescent="0.35">
      <c r="A9" s="6">
        <v>42653</v>
      </c>
      <c r="B9" s="40">
        <v>4.1666666666666664E-2</v>
      </c>
      <c r="C9" s="16">
        <v>110.0855</v>
      </c>
      <c r="E9" s="37"/>
    </row>
    <row r="10" spans="1:9" x14ac:dyDescent="0.35">
      <c r="B10" s="40">
        <v>4.1678240740740738E-2</v>
      </c>
      <c r="C10" s="16">
        <v>110.0968</v>
      </c>
    </row>
    <row r="11" spans="1:9" x14ac:dyDescent="0.35">
      <c r="B11" s="40">
        <v>4.1689814814814811E-2</v>
      </c>
      <c r="C11" s="16">
        <v>110.1233</v>
      </c>
    </row>
    <row r="12" spans="1:9" x14ac:dyDescent="0.35">
      <c r="B12" s="40">
        <v>4.1701388888888885E-2</v>
      </c>
      <c r="C12" s="16">
        <v>110.1062</v>
      </c>
    </row>
    <row r="13" spans="1:9" x14ac:dyDescent="0.35">
      <c r="B13" s="40">
        <v>4.1712962962962959E-2</v>
      </c>
      <c r="C13" s="16">
        <v>110.09910000000001</v>
      </c>
    </row>
    <row r="14" spans="1:9" x14ac:dyDescent="0.35">
      <c r="B14" s="40">
        <v>4.1724537037037032E-2</v>
      </c>
      <c r="C14" s="16">
        <v>110.10250000000001</v>
      </c>
    </row>
    <row r="15" spans="1:9" x14ac:dyDescent="0.35">
      <c r="B15" s="40">
        <v>4.1736111111111106E-2</v>
      </c>
      <c r="C15" s="16">
        <v>110.11109999999999</v>
      </c>
    </row>
    <row r="16" spans="1:9" x14ac:dyDescent="0.35">
      <c r="B16" s="40">
        <v>4.1747685185185179E-2</v>
      </c>
      <c r="C16" s="16">
        <v>110.1049</v>
      </c>
    </row>
    <row r="17" spans="2:3" x14ac:dyDescent="0.35">
      <c r="B17" s="40">
        <v>4.1759259259259253E-2</v>
      </c>
      <c r="C17" s="16">
        <v>110.0955</v>
      </c>
    </row>
    <row r="18" spans="2:3" x14ac:dyDescent="0.35">
      <c r="B18" s="40">
        <v>4.1770833333333326E-2</v>
      </c>
      <c r="C18" s="16">
        <v>110.0882</v>
      </c>
    </row>
    <row r="19" spans="2:3" x14ac:dyDescent="0.35">
      <c r="B19" s="40">
        <v>4.17824074074074E-2</v>
      </c>
      <c r="C19" s="16">
        <v>110.09229999999999</v>
      </c>
    </row>
    <row r="20" spans="2:3" x14ac:dyDescent="0.35">
      <c r="B20" s="40">
        <v>4.1793981481481474E-2</v>
      </c>
      <c r="C20" s="16">
        <v>110.1108</v>
      </c>
    </row>
    <row r="21" spans="2:3" x14ac:dyDescent="0.35">
      <c r="B21" s="40">
        <v>4.1805555555555547E-2</v>
      </c>
      <c r="C21" s="16">
        <v>110.0872</v>
      </c>
    </row>
    <row r="22" spans="2:3" x14ac:dyDescent="0.35">
      <c r="B22" s="40">
        <v>4.1817129629629621E-2</v>
      </c>
      <c r="C22" s="16">
        <v>110.0946</v>
      </c>
    </row>
    <row r="23" spans="2:3" x14ac:dyDescent="0.35">
      <c r="B23" s="40">
        <v>4.1828703703703694E-2</v>
      </c>
      <c r="C23" s="16">
        <v>110.0959</v>
      </c>
    </row>
    <row r="24" spans="2:3" x14ac:dyDescent="0.35">
      <c r="B24" s="40">
        <v>4.1840277777777768E-2</v>
      </c>
      <c r="C24" s="16">
        <v>110.1109</v>
      </c>
    </row>
    <row r="25" spans="2:3" x14ac:dyDescent="0.35">
      <c r="B25" s="40">
        <v>4.1851851851851841E-2</v>
      </c>
      <c r="C25" s="16">
        <v>110.10720000000001</v>
      </c>
    </row>
    <row r="26" spans="2:3" x14ac:dyDescent="0.35">
      <c r="B26" s="40">
        <v>4.1863425925925915E-2</v>
      </c>
      <c r="C26" s="16">
        <v>110.0925</v>
      </c>
    </row>
    <row r="27" spans="2:3" x14ac:dyDescent="0.35">
      <c r="B27" s="40">
        <v>4.1874999999999989E-2</v>
      </c>
      <c r="C27" s="16">
        <v>110.09699999999999</v>
      </c>
    </row>
    <row r="28" spans="2:3" x14ac:dyDescent="0.35">
      <c r="B28" s="40">
        <v>4.1886574074074062E-2</v>
      </c>
      <c r="C28" s="16">
        <v>110.10599999999999</v>
      </c>
    </row>
    <row r="29" spans="2:3" x14ac:dyDescent="0.35">
      <c r="B29" s="40">
        <v>4.1898148148148136E-2</v>
      </c>
      <c r="C29" s="16">
        <v>110.09059999999999</v>
      </c>
    </row>
    <row r="30" spans="2:3" x14ac:dyDescent="0.35">
      <c r="B30" s="40">
        <v>4.1909722222222209E-2</v>
      </c>
      <c r="C30" s="16">
        <v>110.0942</v>
      </c>
    </row>
    <row r="31" spans="2:3" x14ac:dyDescent="0.35">
      <c r="B31" s="40">
        <v>4.1921296296296283E-2</v>
      </c>
      <c r="C31" s="16">
        <v>110.1005</v>
      </c>
    </row>
    <row r="32" spans="2:3" x14ac:dyDescent="0.35">
      <c r="B32" s="40">
        <v>4.1932870370370356E-2</v>
      </c>
      <c r="C32" s="16">
        <v>110.09610000000001</v>
      </c>
    </row>
    <row r="33" spans="2:3" x14ac:dyDescent="0.35">
      <c r="B33" s="40">
        <v>4.194444444444443E-2</v>
      </c>
      <c r="C33" s="16">
        <v>110.1062</v>
      </c>
    </row>
    <row r="34" spans="2:3" x14ac:dyDescent="0.35">
      <c r="B34" s="40">
        <v>4.1956018518518504E-2</v>
      </c>
      <c r="C34" s="16">
        <v>110.0873</v>
      </c>
    </row>
    <row r="35" spans="2:3" x14ac:dyDescent="0.35">
      <c r="B35" s="40">
        <v>4.1967592592592577E-2</v>
      </c>
      <c r="C35" s="16">
        <v>110.0946</v>
      </c>
    </row>
    <row r="36" spans="2:3" x14ac:dyDescent="0.35">
      <c r="B36" s="40">
        <v>4.1979166666666651E-2</v>
      </c>
      <c r="C36" s="16">
        <v>110.0951</v>
      </c>
    </row>
    <row r="37" spans="2:3" x14ac:dyDescent="0.35">
      <c r="B37" s="40">
        <v>4.1990740740740724E-2</v>
      </c>
      <c r="C37" s="16">
        <v>110.08540000000001</v>
      </c>
    </row>
    <row r="38" spans="2:3" x14ac:dyDescent="0.35">
      <c r="B38" s="40">
        <v>4.2002314814814798E-2</v>
      </c>
      <c r="C38" s="16">
        <v>110.093</v>
      </c>
    </row>
    <row r="39" spans="2:3" x14ac:dyDescent="0.35">
      <c r="B39" s="40">
        <v>4.2013888888888871E-2</v>
      </c>
      <c r="C39" s="16">
        <v>110.0979</v>
      </c>
    </row>
    <row r="40" spans="2:3" x14ac:dyDescent="0.35">
      <c r="B40" s="40">
        <v>4.2025462962962945E-2</v>
      </c>
      <c r="C40" s="16">
        <v>110.0989</v>
      </c>
    </row>
    <row r="41" spans="2:3" x14ac:dyDescent="0.35">
      <c r="B41" s="40">
        <v>4.2037037037037019E-2</v>
      </c>
      <c r="C41" s="16">
        <v>110.0896</v>
      </c>
    </row>
    <row r="42" spans="2:3" x14ac:dyDescent="0.35">
      <c r="B42" s="40">
        <v>4.2048611111111092E-2</v>
      </c>
      <c r="C42" s="16">
        <v>110.1069</v>
      </c>
    </row>
    <row r="43" spans="2:3" x14ac:dyDescent="0.35">
      <c r="B43" s="40">
        <v>4.2060185185185166E-2</v>
      </c>
      <c r="C43" s="16">
        <v>110.11539999999999</v>
      </c>
    </row>
    <row r="44" spans="2:3" x14ac:dyDescent="0.35">
      <c r="B44" s="40">
        <v>4.2071759259259239E-2</v>
      </c>
      <c r="C44" s="16">
        <v>110.1022</v>
      </c>
    </row>
    <row r="45" spans="2:3" x14ac:dyDescent="0.35">
      <c r="B45" s="40">
        <v>4.2083333333333313E-2</v>
      </c>
      <c r="C45" s="16">
        <v>110.1062</v>
      </c>
    </row>
    <row r="46" spans="2:3" x14ac:dyDescent="0.35">
      <c r="B46" s="40">
        <v>4.2094907407407386E-2</v>
      </c>
      <c r="C46" s="16">
        <v>110.0895</v>
      </c>
    </row>
    <row r="47" spans="2:3" x14ac:dyDescent="0.35">
      <c r="B47" s="40">
        <v>4.210648148148146E-2</v>
      </c>
      <c r="C47" s="16">
        <v>110.1027</v>
      </c>
    </row>
    <row r="48" spans="2:3" x14ac:dyDescent="0.35">
      <c r="B48" s="40">
        <v>4.2118055555555534E-2</v>
      </c>
      <c r="C48" s="16">
        <v>110.1003</v>
      </c>
    </row>
    <row r="49" spans="2:3" x14ac:dyDescent="0.35">
      <c r="B49" s="40">
        <v>4.2129629629629607E-2</v>
      </c>
      <c r="C49" s="16">
        <v>110.09269999999999</v>
      </c>
    </row>
    <row r="50" spans="2:3" x14ac:dyDescent="0.35">
      <c r="B50" s="40">
        <v>4.2141203703703681E-2</v>
      </c>
      <c r="C50" s="16">
        <v>110.1044</v>
      </c>
    </row>
    <row r="51" spans="2:3" x14ac:dyDescent="0.35">
      <c r="B51" s="40">
        <v>4.2152777777777754E-2</v>
      </c>
      <c r="C51" s="16">
        <v>110.0941</v>
      </c>
    </row>
    <row r="52" spans="2:3" x14ac:dyDescent="0.35">
      <c r="B52" s="40">
        <v>4.2164351851851828E-2</v>
      </c>
      <c r="C52" s="16">
        <v>110.11709999999999</v>
      </c>
    </row>
    <row r="53" spans="2:3" x14ac:dyDescent="0.35">
      <c r="B53" s="40">
        <v>4.2175925925925901E-2</v>
      </c>
      <c r="C53" s="16">
        <v>110.0821</v>
      </c>
    </row>
    <row r="54" spans="2:3" x14ac:dyDescent="0.35">
      <c r="B54" s="40">
        <v>4.2187499999999975E-2</v>
      </c>
      <c r="C54" s="16">
        <v>110.09480000000001</v>
      </c>
    </row>
    <row r="55" spans="2:3" x14ac:dyDescent="0.35">
      <c r="B55" s="40">
        <v>4.2199074074074049E-2</v>
      </c>
      <c r="C55" s="16">
        <v>110.09820000000001</v>
      </c>
    </row>
    <row r="56" spans="2:3" x14ac:dyDescent="0.35">
      <c r="B56" s="40">
        <v>4.2210648148148122E-2</v>
      </c>
      <c r="C56" s="16">
        <v>110.1028</v>
      </c>
    </row>
    <row r="57" spans="2:3" x14ac:dyDescent="0.35">
      <c r="B57" s="40">
        <v>4.2222222222222196E-2</v>
      </c>
      <c r="C57" s="16">
        <v>110.1067</v>
      </c>
    </row>
    <row r="58" spans="2:3" x14ac:dyDescent="0.35">
      <c r="B58" s="40">
        <v>4.2233796296296269E-2</v>
      </c>
      <c r="C58" s="16">
        <v>110.0956</v>
      </c>
    </row>
    <row r="59" spans="2:3" x14ac:dyDescent="0.35">
      <c r="B59" s="40">
        <v>4.2245370370370343E-2</v>
      </c>
      <c r="C59" s="16">
        <v>110.09990000000001</v>
      </c>
    </row>
    <row r="60" spans="2:3" x14ac:dyDescent="0.35">
      <c r="B60" s="40">
        <v>4.2256944444444416E-2</v>
      </c>
      <c r="C60" s="16">
        <v>110.1156</v>
      </c>
    </row>
    <row r="61" spans="2:3" x14ac:dyDescent="0.35">
      <c r="B61" s="40">
        <v>4.226851851851849E-2</v>
      </c>
      <c r="C61" s="16">
        <v>110.1</v>
      </c>
    </row>
    <row r="62" spans="2:3" x14ac:dyDescent="0.35">
      <c r="B62" s="40">
        <v>4.2280092592592564E-2</v>
      </c>
      <c r="C62" s="16">
        <v>110.08710000000001</v>
      </c>
    </row>
    <row r="63" spans="2:3" x14ac:dyDescent="0.35">
      <c r="B63" s="40">
        <v>4.2291666666666637E-2</v>
      </c>
      <c r="C63" s="16">
        <v>110.11450000000001</v>
      </c>
    </row>
    <row r="64" spans="2:3" x14ac:dyDescent="0.35">
      <c r="B64" s="40">
        <v>4.2303240740740711E-2</v>
      </c>
      <c r="C64" s="16">
        <v>110.1093</v>
      </c>
    </row>
    <row r="65" spans="2:3" x14ac:dyDescent="0.35">
      <c r="B65" s="40">
        <v>4.2314814814814784E-2</v>
      </c>
      <c r="C65" s="16">
        <v>110.1148</v>
      </c>
    </row>
    <row r="66" spans="2:3" x14ac:dyDescent="0.35">
      <c r="B66" s="40">
        <v>4.2326388888888858E-2</v>
      </c>
      <c r="C66" s="16">
        <v>110.09780000000001</v>
      </c>
    </row>
    <row r="67" spans="2:3" x14ac:dyDescent="0.35">
      <c r="B67" s="40">
        <v>4.2337962962962931E-2</v>
      </c>
      <c r="C67" s="16">
        <v>110.1146</v>
      </c>
    </row>
    <row r="68" spans="2:3" x14ac:dyDescent="0.35">
      <c r="B68" s="40">
        <v>4.2349537037037005E-2</v>
      </c>
      <c r="C68" s="16">
        <v>110.1007</v>
      </c>
    </row>
  </sheetData>
  <mergeCells count="3">
    <mergeCell ref="A1:I1"/>
    <mergeCell ref="A3:I3"/>
    <mergeCell ref="A5:I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O69"/>
  <sheetViews>
    <sheetView topLeftCell="A6" workbookViewId="0">
      <selection activeCell="F14" sqref="F14"/>
    </sheetView>
  </sheetViews>
  <sheetFormatPr defaultRowHeight="14.5" x14ac:dyDescent="0.35"/>
  <cols>
    <col min="1" max="1" width="9.90625" bestFit="1" customWidth="1"/>
    <col min="2" max="3" width="16.90625" bestFit="1" customWidth="1"/>
    <col min="4" max="4" width="15.90625" customWidth="1"/>
    <col min="5" max="5" width="17.54296875" customWidth="1"/>
    <col min="6" max="6" width="17" customWidth="1"/>
    <col min="9" max="9" width="26" customWidth="1"/>
    <col min="10" max="10" width="26.1796875" bestFit="1" customWidth="1"/>
    <col min="11" max="11" width="14.54296875" bestFit="1" customWidth="1"/>
    <col min="12" max="13" width="25.54296875" bestFit="1" customWidth="1"/>
  </cols>
  <sheetData>
    <row r="1" spans="1:15" ht="63.65" customHeight="1" x14ac:dyDescent="0.35">
      <c r="A1" s="41" t="s">
        <v>123</v>
      </c>
      <c r="B1" s="41"/>
      <c r="C1" s="41"/>
      <c r="D1" s="41"/>
      <c r="E1" s="41"/>
      <c r="F1" s="41"/>
      <c r="G1" s="41"/>
      <c r="H1" s="41"/>
      <c r="I1" s="41"/>
      <c r="J1" s="41"/>
    </row>
    <row r="2" spans="1:15" x14ac:dyDescent="0.35">
      <c r="A2" s="11"/>
      <c r="B2" s="11"/>
      <c r="C2" s="11"/>
      <c r="D2" s="11"/>
      <c r="E2" s="11"/>
      <c r="F2" s="11"/>
      <c r="G2" s="1"/>
    </row>
    <row r="3" spans="1:15" x14ac:dyDescent="0.35">
      <c r="A3" s="42" t="s">
        <v>16</v>
      </c>
      <c r="B3" s="42"/>
      <c r="C3" s="42"/>
      <c r="D3" s="42"/>
      <c r="E3" s="42"/>
      <c r="F3" s="42"/>
      <c r="G3" s="42"/>
      <c r="H3" s="42"/>
      <c r="I3" s="42"/>
      <c r="J3" s="42"/>
    </row>
    <row r="5" spans="1:15" ht="28.25" customHeight="1" x14ac:dyDescent="0.35">
      <c r="A5" s="43" t="s">
        <v>77</v>
      </c>
      <c r="B5" s="43"/>
      <c r="C5" s="43"/>
      <c r="D5" s="43"/>
      <c r="E5" s="43"/>
      <c r="F5" s="43"/>
      <c r="G5" s="43"/>
      <c r="H5" s="43"/>
      <c r="I5" s="43"/>
      <c r="J5" s="43"/>
    </row>
    <row r="6" spans="1:15" ht="46.75" customHeight="1" x14ac:dyDescent="0.35">
      <c r="A6" s="12"/>
      <c r="B6" s="44" t="s">
        <v>78</v>
      </c>
      <c r="C6" s="44"/>
      <c r="D6" s="44"/>
      <c r="E6" s="44"/>
      <c r="F6" s="44"/>
      <c r="G6" s="44"/>
      <c r="H6" s="44"/>
      <c r="I6" s="44"/>
      <c r="J6" s="44"/>
    </row>
    <row r="8" spans="1:15" x14ac:dyDescent="0.35">
      <c r="A8" s="3" t="s">
        <v>0</v>
      </c>
    </row>
    <row r="9" spans="1:15" x14ac:dyDescent="0.35">
      <c r="A9" t="s">
        <v>7</v>
      </c>
      <c r="B9" s="7" t="s">
        <v>69</v>
      </c>
      <c r="C9" t="s">
        <v>94</v>
      </c>
      <c r="D9" t="s">
        <v>70</v>
      </c>
      <c r="J9" s="45" t="s">
        <v>73</v>
      </c>
      <c r="K9" s="45"/>
      <c r="M9" s="45" t="s">
        <v>84</v>
      </c>
      <c r="N9" s="45"/>
    </row>
    <row r="10" spans="1:15" x14ac:dyDescent="0.35">
      <c r="A10" s="6">
        <v>42653</v>
      </c>
      <c r="B10" s="40">
        <v>4.1666666666666664E-2</v>
      </c>
      <c r="C10" s="16">
        <v>110.0997</v>
      </c>
      <c r="D10" s="17">
        <f t="shared" ref="D10:D41" si="0">K$14*C10^2+K$15*C10+K$16</f>
        <v>25.807035053696353</v>
      </c>
      <c r="F10" t="s">
        <v>86</v>
      </c>
      <c r="G10" s="17">
        <f>AVERAGE(C10:C69)</f>
        <v>110.10003999999998</v>
      </c>
      <c r="J10" s="3"/>
      <c r="K10" s="3"/>
    </row>
    <row r="11" spans="1:15" x14ac:dyDescent="0.35">
      <c r="B11" s="40">
        <v>4.1678240740740738E-2</v>
      </c>
      <c r="C11" s="16">
        <v>110.1016</v>
      </c>
      <c r="D11" s="17">
        <f t="shared" si="0"/>
        <v>25.811927594259686</v>
      </c>
      <c r="F11" t="s">
        <v>85</v>
      </c>
      <c r="G11" s="17">
        <f>AVERAGE(D10:D69)</f>
        <v>25.807910561093198</v>
      </c>
      <c r="J11" t="s">
        <v>23</v>
      </c>
      <c r="K11" s="17">
        <v>0.02</v>
      </c>
      <c r="M11" t="s">
        <v>132</v>
      </c>
      <c r="N11" s="15">
        <v>3.8999999999999999E-4</v>
      </c>
    </row>
    <row r="12" spans="1:15" x14ac:dyDescent="0.35">
      <c r="B12" s="40">
        <v>4.1689814814814811E-2</v>
      </c>
      <c r="C12" s="16">
        <v>110.10129999999999</v>
      </c>
      <c r="D12" s="17">
        <f t="shared" si="0"/>
        <v>25.811155087353853</v>
      </c>
      <c r="F12" t="s">
        <v>9</v>
      </c>
      <c r="G12">
        <f>STDEV(D10:D69)</f>
        <v>2.1139738427360939E-3</v>
      </c>
      <c r="J12" t="s">
        <v>25</v>
      </c>
      <c r="K12" s="19">
        <v>2</v>
      </c>
      <c r="M12" t="s">
        <v>25</v>
      </c>
      <c r="N12" s="19">
        <v>2</v>
      </c>
    </row>
    <row r="13" spans="1:15" x14ac:dyDescent="0.35">
      <c r="B13" s="40">
        <v>4.1701388888888885E-2</v>
      </c>
      <c r="C13" s="16">
        <v>110.10080000000001</v>
      </c>
      <c r="D13" s="17">
        <f t="shared" si="0"/>
        <v>25.809867576261723</v>
      </c>
      <c r="F13" t="s">
        <v>10</v>
      </c>
      <c r="G13">
        <f>COUNT(D10:D69)</f>
        <v>60</v>
      </c>
      <c r="J13" t="s">
        <v>26</v>
      </c>
      <c r="K13" s="17">
        <f>K11/K12</f>
        <v>0.01</v>
      </c>
      <c r="M13" t="s">
        <v>87</v>
      </c>
      <c r="N13" s="15">
        <f>N11/N12</f>
        <v>1.95E-4</v>
      </c>
      <c r="O13" t="s">
        <v>93</v>
      </c>
    </row>
    <row r="14" spans="1:15" ht="16.5" x14ac:dyDescent="0.45">
      <c r="B14" s="40">
        <v>4.1712962962962959E-2</v>
      </c>
      <c r="C14" s="16">
        <v>110.0992</v>
      </c>
      <c r="D14" s="17">
        <f t="shared" si="0"/>
        <v>25.80574754427451</v>
      </c>
      <c r="F14" t="s">
        <v>62</v>
      </c>
      <c r="G14">
        <f>G12/G13^0.5</f>
        <v>2.7291284957449961E-4</v>
      </c>
      <c r="J14" t="s">
        <v>90</v>
      </c>
      <c r="K14">
        <v>1.04396E-3</v>
      </c>
    </row>
    <row r="15" spans="1:15" ht="16.5" x14ac:dyDescent="0.45">
      <c r="B15" s="40">
        <v>4.1724537037037032E-2</v>
      </c>
      <c r="C15" s="16">
        <v>110.10039999999999</v>
      </c>
      <c r="D15" s="17">
        <f t="shared" si="0"/>
        <v>25.808837567763788</v>
      </c>
      <c r="J15" t="s">
        <v>91</v>
      </c>
      <c r="K15">
        <v>2.3451399999999998</v>
      </c>
    </row>
    <row r="16" spans="1:15" ht="16.5" x14ac:dyDescent="0.45">
      <c r="B16" s="40">
        <v>4.1736111111111106E-2</v>
      </c>
      <c r="C16" s="16">
        <v>110.09910000000001</v>
      </c>
      <c r="D16" s="17">
        <f t="shared" si="0"/>
        <v>25.805490042452817</v>
      </c>
      <c r="J16" t="s">
        <v>92</v>
      </c>
      <c r="K16">
        <v>-245.047</v>
      </c>
    </row>
    <row r="17" spans="2:14" x14ac:dyDescent="0.35">
      <c r="B17" s="40">
        <v>4.1747685185185179E-2</v>
      </c>
      <c r="C17" s="16">
        <v>110.1003</v>
      </c>
      <c r="D17" s="17">
        <f t="shared" si="0"/>
        <v>25.80858006569153</v>
      </c>
      <c r="M17" t="s">
        <v>88</v>
      </c>
      <c r="N17">
        <f>(2*K14*G10+K15)*N13</f>
        <v>5.0212891472577593E-4</v>
      </c>
    </row>
    <row r="18" spans="2:14" x14ac:dyDescent="0.35">
      <c r="B18" s="40">
        <v>4.1759259259259253E-2</v>
      </c>
      <c r="C18" s="16">
        <v>110.1003</v>
      </c>
      <c r="D18" s="17">
        <f t="shared" si="0"/>
        <v>25.80858006569153</v>
      </c>
    </row>
    <row r="19" spans="2:14" x14ac:dyDescent="0.35">
      <c r="B19" s="40">
        <v>4.1770833333333326E-2</v>
      </c>
      <c r="C19" s="16">
        <v>110.1007</v>
      </c>
      <c r="D19" s="17">
        <f t="shared" si="0"/>
        <v>25.809610074105905</v>
      </c>
      <c r="J19" s="3" t="s">
        <v>27</v>
      </c>
      <c r="K19" s="14" t="s">
        <v>28</v>
      </c>
      <c r="L19" s="3" t="s">
        <v>74</v>
      </c>
    </row>
    <row r="20" spans="2:14" x14ac:dyDescent="0.35">
      <c r="B20" s="40">
        <v>4.17824074074074E-2</v>
      </c>
      <c r="C20" s="16">
        <v>110.0998</v>
      </c>
      <c r="D20" s="17">
        <f t="shared" si="0"/>
        <v>25.807292555643329</v>
      </c>
      <c r="J20" t="s">
        <v>83</v>
      </c>
      <c r="K20">
        <v>100</v>
      </c>
      <c r="L20" s="17">
        <f>K13</f>
        <v>0.01</v>
      </c>
    </row>
    <row r="21" spans="2:14" x14ac:dyDescent="0.35">
      <c r="B21" s="40">
        <v>4.1793981481481474E-2</v>
      </c>
      <c r="C21" s="16">
        <v>110.09950000000001</v>
      </c>
      <c r="D21" s="17">
        <f t="shared" si="0"/>
        <v>25.806520049864986</v>
      </c>
      <c r="J21" t="s">
        <v>82</v>
      </c>
      <c r="K21">
        <v>100</v>
      </c>
      <c r="L21" s="17">
        <f>N17</f>
        <v>5.0212891472577593E-4</v>
      </c>
    </row>
    <row r="22" spans="2:14" x14ac:dyDescent="0.35">
      <c r="B22" s="40">
        <v>4.1805555555555547E-2</v>
      </c>
      <c r="C22" s="16">
        <v>110.0993</v>
      </c>
      <c r="D22" s="17">
        <f t="shared" si="0"/>
        <v>25.806005046117122</v>
      </c>
      <c r="J22" t="s">
        <v>29</v>
      </c>
      <c r="K22">
        <f>G13</f>
        <v>60</v>
      </c>
      <c r="L22" s="16">
        <f>G14</f>
        <v>2.7291284957449961E-4</v>
      </c>
    </row>
    <row r="23" spans="2:14" x14ac:dyDescent="0.35">
      <c r="B23" s="40">
        <v>4.1817129629629621E-2</v>
      </c>
      <c r="C23" s="16">
        <v>110.09950000000001</v>
      </c>
      <c r="D23" s="17">
        <f t="shared" si="0"/>
        <v>25.806520049864986</v>
      </c>
      <c r="J23" t="s">
        <v>31</v>
      </c>
      <c r="L23" s="30">
        <f>(L20^2+L22^2+L21^2)^0.5</f>
        <v>1.0016317430596266E-2</v>
      </c>
    </row>
    <row r="24" spans="2:14" x14ac:dyDescent="0.35">
      <c r="B24" s="40">
        <v>4.1828703703703694E-2</v>
      </c>
      <c r="C24" s="16">
        <v>110.1003</v>
      </c>
      <c r="D24" s="17">
        <f t="shared" si="0"/>
        <v>25.80858006569153</v>
      </c>
      <c r="J24" t="s">
        <v>32</v>
      </c>
      <c r="K24" s="19">
        <f>L23^4/(L20^4/(K20-1)+L22^4/(K22-1)+L21^4/(K21-1))</f>
        <v>99.647027323363204</v>
      </c>
      <c r="L24" s="18"/>
    </row>
    <row r="25" spans="2:14" x14ac:dyDescent="0.35">
      <c r="B25" s="40">
        <v>4.1840277777777768E-2</v>
      </c>
      <c r="C25" s="16">
        <v>110.0992</v>
      </c>
      <c r="D25" s="17">
        <f t="shared" si="0"/>
        <v>25.80574754427451</v>
      </c>
      <c r="J25" t="s">
        <v>33</v>
      </c>
      <c r="K25" s="18">
        <f>TINV(0.05,K24)</f>
        <v>1.9842169515864165</v>
      </c>
      <c r="L25" s="18"/>
    </row>
    <row r="26" spans="2:14" x14ac:dyDescent="0.35">
      <c r="B26" s="40">
        <v>4.1851851851851841E-2</v>
      </c>
      <c r="C26" s="16">
        <v>110.1007</v>
      </c>
      <c r="D26" s="17">
        <f t="shared" si="0"/>
        <v>25.809610074105905</v>
      </c>
      <c r="J26" t="s">
        <v>23</v>
      </c>
      <c r="L26" s="32">
        <f>L23*K25</f>
        <v>1.9874546838259611E-2</v>
      </c>
    </row>
    <row r="27" spans="2:14" x14ac:dyDescent="0.35">
      <c r="B27" s="40">
        <v>4.1863425925925915E-2</v>
      </c>
      <c r="C27" s="16">
        <v>110.0994</v>
      </c>
      <c r="D27" s="17">
        <f t="shared" si="0"/>
        <v>25.806262547980594</v>
      </c>
    </row>
    <row r="28" spans="2:14" x14ac:dyDescent="0.35">
      <c r="B28" s="40">
        <v>4.1874999999999989E-2</v>
      </c>
      <c r="C28" s="16">
        <v>110.10129999999999</v>
      </c>
      <c r="D28" s="17">
        <f t="shared" si="0"/>
        <v>25.811155087353853</v>
      </c>
    </row>
    <row r="29" spans="2:14" x14ac:dyDescent="0.35">
      <c r="B29" s="40">
        <v>4.1886574074074062E-2</v>
      </c>
      <c r="C29" s="16">
        <v>110.09950000000001</v>
      </c>
      <c r="D29" s="17">
        <f t="shared" si="0"/>
        <v>25.806520049864986</v>
      </c>
    </row>
    <row r="30" spans="2:14" x14ac:dyDescent="0.35">
      <c r="B30" s="40">
        <v>4.1898148148148136E-2</v>
      </c>
      <c r="C30" s="16">
        <v>110.09990000000001</v>
      </c>
      <c r="D30" s="17">
        <f t="shared" si="0"/>
        <v>25.807550057611223</v>
      </c>
    </row>
    <row r="31" spans="2:14" x14ac:dyDescent="0.35">
      <c r="B31" s="40">
        <v>4.1909722222222209E-2</v>
      </c>
      <c r="C31" s="16">
        <v>110.0994</v>
      </c>
      <c r="D31" s="17">
        <f t="shared" si="0"/>
        <v>25.806262547980594</v>
      </c>
      <c r="F31" t="s">
        <v>89</v>
      </c>
    </row>
    <row r="32" spans="2:14" x14ac:dyDescent="0.35">
      <c r="B32" s="40">
        <v>4.1921296296296283E-2</v>
      </c>
      <c r="C32" s="16">
        <v>110.0994</v>
      </c>
      <c r="D32" s="17">
        <f t="shared" si="0"/>
        <v>25.806262547980594</v>
      </c>
    </row>
    <row r="33" spans="2:14" x14ac:dyDescent="0.35">
      <c r="B33" s="40">
        <v>4.1932870370370356E-2</v>
      </c>
      <c r="C33" s="16">
        <v>110.09990000000001</v>
      </c>
      <c r="D33" s="17">
        <f t="shared" si="0"/>
        <v>25.807550057611223</v>
      </c>
      <c r="L33">
        <v>50</v>
      </c>
      <c r="M33">
        <v>119.461</v>
      </c>
      <c r="N33">
        <f>K$14*M33^2+K$15*M33+K$16</f>
        <v>50.004050166703138</v>
      </c>
    </row>
    <row r="34" spans="2:14" x14ac:dyDescent="0.35">
      <c r="B34" s="40">
        <v>4.194444444444443E-2</v>
      </c>
      <c r="C34" s="16">
        <v>110.10039999999999</v>
      </c>
      <c r="D34" s="17">
        <f t="shared" si="0"/>
        <v>25.808837567763788</v>
      </c>
      <c r="L34">
        <v>0</v>
      </c>
      <c r="M34">
        <v>100.03700000000001</v>
      </c>
      <c r="N34">
        <f t="shared" ref="N34:N35" si="1">K$14*M34^2+K$15*M34+K$16</f>
        <v>1.0969131812146315E-3</v>
      </c>
    </row>
    <row r="35" spans="2:14" x14ac:dyDescent="0.35">
      <c r="B35" s="40">
        <v>4.1956018518518504E-2</v>
      </c>
      <c r="C35" s="16">
        <v>110.1</v>
      </c>
      <c r="D35" s="17">
        <f t="shared" si="0"/>
        <v>25.807807559599979</v>
      </c>
      <c r="L35">
        <v>-30</v>
      </c>
      <c r="M35">
        <v>88.231999999999999</v>
      </c>
      <c r="N35">
        <f t="shared" si="1"/>
        <v>-30.003498115176967</v>
      </c>
    </row>
    <row r="36" spans="2:14" x14ac:dyDescent="0.35">
      <c r="B36" s="40">
        <v>4.1967592592592577E-2</v>
      </c>
      <c r="C36" s="16">
        <v>110.1009</v>
      </c>
      <c r="D36" s="17">
        <f t="shared" si="0"/>
        <v>25.810125078438404</v>
      </c>
    </row>
    <row r="37" spans="2:14" x14ac:dyDescent="0.35">
      <c r="B37" s="40">
        <v>4.1979166666666651E-2</v>
      </c>
      <c r="C37" s="16">
        <v>110.1007</v>
      </c>
      <c r="D37" s="17">
        <f t="shared" si="0"/>
        <v>25.809610074105905</v>
      </c>
    </row>
    <row r="38" spans="2:14" x14ac:dyDescent="0.35">
      <c r="B38" s="40">
        <v>4.1990740740740724E-2</v>
      </c>
      <c r="C38" s="16">
        <v>110.0993</v>
      </c>
      <c r="D38" s="17">
        <f t="shared" si="0"/>
        <v>25.806005046117122</v>
      </c>
    </row>
    <row r="39" spans="2:14" x14ac:dyDescent="0.35">
      <c r="B39" s="40">
        <v>4.2002314814814798E-2</v>
      </c>
      <c r="C39" s="16">
        <v>110.0997</v>
      </c>
      <c r="D39" s="17">
        <f t="shared" si="0"/>
        <v>25.807035053696353</v>
      </c>
    </row>
    <row r="40" spans="2:14" x14ac:dyDescent="0.35">
      <c r="B40" s="40">
        <v>4.2013888888888871E-2</v>
      </c>
      <c r="C40" s="16">
        <v>110.0994</v>
      </c>
      <c r="D40" s="17">
        <f t="shared" si="0"/>
        <v>25.806262547980594</v>
      </c>
    </row>
    <row r="41" spans="2:14" x14ac:dyDescent="0.35">
      <c r="B41" s="40">
        <v>4.2025462962962945E-2</v>
      </c>
      <c r="C41" s="16">
        <v>110.1001</v>
      </c>
      <c r="D41" s="17">
        <f t="shared" si="0"/>
        <v>25.808065061609597</v>
      </c>
    </row>
    <row r="42" spans="2:14" x14ac:dyDescent="0.35">
      <c r="B42" s="40">
        <v>4.2037037037037019E-2</v>
      </c>
      <c r="C42" s="16">
        <v>110.1009</v>
      </c>
      <c r="D42" s="17">
        <f t="shared" ref="D42:D69" si="2">K$14*C42^2+K$15*C42+K$16</f>
        <v>25.810125078438404</v>
      </c>
    </row>
    <row r="43" spans="2:14" x14ac:dyDescent="0.35">
      <c r="B43" s="40">
        <v>4.2048611111111092E-2</v>
      </c>
      <c r="C43" s="16">
        <v>110.1009</v>
      </c>
      <c r="D43" s="17">
        <f t="shared" si="2"/>
        <v>25.810125078438404</v>
      </c>
    </row>
    <row r="44" spans="2:14" x14ac:dyDescent="0.35">
      <c r="B44" s="40">
        <v>4.2060185185185166E-2</v>
      </c>
      <c r="C44" s="16">
        <v>110.1001</v>
      </c>
      <c r="D44" s="17">
        <f t="shared" si="2"/>
        <v>25.808065061609597</v>
      </c>
    </row>
    <row r="45" spans="2:14" x14ac:dyDescent="0.35">
      <c r="B45" s="40">
        <v>4.2071759259259239E-2</v>
      </c>
      <c r="C45" s="16">
        <v>110.0973</v>
      </c>
      <c r="D45" s="17">
        <f t="shared" si="2"/>
        <v>25.800855013232109</v>
      </c>
    </row>
    <row r="46" spans="2:14" x14ac:dyDescent="0.35">
      <c r="B46" s="40">
        <v>4.2083333333333313E-2</v>
      </c>
      <c r="C46" s="16">
        <v>110.10080000000001</v>
      </c>
      <c r="D46" s="17">
        <f t="shared" si="2"/>
        <v>25.809867576261723</v>
      </c>
    </row>
    <row r="47" spans="2:14" x14ac:dyDescent="0.35">
      <c r="B47" s="40">
        <v>4.2094907407407386E-2</v>
      </c>
      <c r="C47" s="16">
        <v>110.0997</v>
      </c>
      <c r="D47" s="17">
        <f t="shared" si="2"/>
        <v>25.807035053696353</v>
      </c>
    </row>
    <row r="48" spans="2:14" x14ac:dyDescent="0.35">
      <c r="B48" s="40">
        <v>4.210648148148146E-2</v>
      </c>
      <c r="C48" s="16">
        <v>110.0985</v>
      </c>
      <c r="D48" s="17">
        <f t="shared" si="2"/>
        <v>25.803945031960922</v>
      </c>
    </row>
    <row r="49" spans="2:4" x14ac:dyDescent="0.35">
      <c r="B49" s="40">
        <v>4.2118055555555534E-2</v>
      </c>
      <c r="C49" s="16">
        <v>110.0993</v>
      </c>
      <c r="D49" s="17">
        <f t="shared" si="2"/>
        <v>25.806005046117122</v>
      </c>
    </row>
    <row r="50" spans="2:4" x14ac:dyDescent="0.35">
      <c r="B50" s="40">
        <v>4.2129629629629607E-2</v>
      </c>
      <c r="C50" s="16">
        <v>110.0996</v>
      </c>
      <c r="D50" s="17">
        <f t="shared" si="2"/>
        <v>25.806777551770239</v>
      </c>
    </row>
    <row r="51" spans="2:4" x14ac:dyDescent="0.35">
      <c r="B51" s="40">
        <v>4.2141203703703681E-2</v>
      </c>
      <c r="C51" s="16">
        <v>110.09990000000001</v>
      </c>
      <c r="D51" s="17">
        <f t="shared" si="2"/>
        <v>25.807550057611223</v>
      </c>
    </row>
    <row r="52" spans="2:4" x14ac:dyDescent="0.35">
      <c r="B52" s="40">
        <v>4.2152777777777754E-2</v>
      </c>
      <c r="C52" s="16">
        <v>110.09990000000001</v>
      </c>
      <c r="D52" s="17">
        <f t="shared" si="2"/>
        <v>25.807550057611223</v>
      </c>
    </row>
    <row r="53" spans="2:4" x14ac:dyDescent="0.35">
      <c r="B53" s="40">
        <v>4.2164351851851828E-2</v>
      </c>
      <c r="C53" s="16">
        <v>110.1007</v>
      </c>
      <c r="D53" s="17">
        <f t="shared" si="2"/>
        <v>25.809610074105905</v>
      </c>
    </row>
    <row r="54" spans="2:4" x14ac:dyDescent="0.35">
      <c r="B54" s="40">
        <v>4.2175925925925901E-2</v>
      </c>
      <c r="C54" s="16">
        <v>110.0992</v>
      </c>
      <c r="D54" s="17">
        <f t="shared" si="2"/>
        <v>25.80574754427451</v>
      </c>
    </row>
    <row r="55" spans="2:4" x14ac:dyDescent="0.35">
      <c r="B55" s="40">
        <v>4.2187499999999975E-2</v>
      </c>
      <c r="C55" s="16">
        <v>110.1003</v>
      </c>
      <c r="D55" s="17">
        <f t="shared" si="2"/>
        <v>25.80858006569153</v>
      </c>
    </row>
    <row r="56" spans="2:4" x14ac:dyDescent="0.35">
      <c r="B56" s="40">
        <v>4.2199074074074049E-2</v>
      </c>
      <c r="C56" s="16">
        <v>110.101</v>
      </c>
      <c r="D56" s="17">
        <f t="shared" si="2"/>
        <v>25.810382580635945</v>
      </c>
    </row>
    <row r="57" spans="2:4" x14ac:dyDescent="0.35">
      <c r="B57" s="40">
        <v>4.2210648148148122E-2</v>
      </c>
      <c r="C57" s="16">
        <v>110.1015</v>
      </c>
      <c r="D57" s="17">
        <f t="shared" si="2"/>
        <v>25.811670091936861</v>
      </c>
    </row>
    <row r="58" spans="2:4" x14ac:dyDescent="0.35">
      <c r="B58" s="40">
        <v>4.2222222222222196E-2</v>
      </c>
      <c r="C58" s="16">
        <v>110.1014</v>
      </c>
      <c r="D58" s="17">
        <f t="shared" si="2"/>
        <v>25.811412589634898</v>
      </c>
    </row>
    <row r="59" spans="2:4" x14ac:dyDescent="0.35">
      <c r="B59" s="40">
        <v>4.2233796296296269E-2</v>
      </c>
      <c r="C59" s="16">
        <v>110.1014</v>
      </c>
      <c r="D59" s="17">
        <f t="shared" si="2"/>
        <v>25.811412589634898</v>
      </c>
    </row>
    <row r="60" spans="2:4" x14ac:dyDescent="0.35">
      <c r="B60" s="40">
        <v>4.2245370370370343E-2</v>
      </c>
      <c r="C60" s="16">
        <v>110.09950000000001</v>
      </c>
      <c r="D60" s="17">
        <f t="shared" si="2"/>
        <v>25.806520049864986</v>
      </c>
    </row>
    <row r="61" spans="2:4" x14ac:dyDescent="0.35">
      <c r="B61" s="40">
        <v>4.2256944444444416E-2</v>
      </c>
      <c r="C61" s="16">
        <v>110.09950000000001</v>
      </c>
      <c r="D61" s="17">
        <f t="shared" si="2"/>
        <v>25.806520049864986</v>
      </c>
    </row>
    <row r="62" spans="2:4" x14ac:dyDescent="0.35">
      <c r="B62" s="40">
        <v>4.226851851851849E-2</v>
      </c>
      <c r="C62" s="16">
        <v>110.10080000000001</v>
      </c>
      <c r="D62" s="17">
        <f t="shared" si="2"/>
        <v>25.809867576261723</v>
      </c>
    </row>
    <row r="63" spans="2:4" x14ac:dyDescent="0.35">
      <c r="B63" s="40">
        <v>4.2280092592592564E-2</v>
      </c>
      <c r="C63" s="16">
        <v>110.0996</v>
      </c>
      <c r="D63" s="17">
        <f t="shared" si="2"/>
        <v>25.806777551770239</v>
      </c>
    </row>
    <row r="64" spans="2:4" x14ac:dyDescent="0.35">
      <c r="B64" s="40">
        <v>4.2291666666666637E-2</v>
      </c>
      <c r="C64" s="16">
        <v>110.09950000000001</v>
      </c>
      <c r="D64" s="17">
        <f t="shared" si="2"/>
        <v>25.806520049864986</v>
      </c>
    </row>
    <row r="65" spans="2:4" x14ac:dyDescent="0.35">
      <c r="B65" s="40">
        <v>4.2303240740740711E-2</v>
      </c>
      <c r="C65" s="16">
        <v>110.10120000000001</v>
      </c>
      <c r="D65" s="17">
        <f t="shared" si="2"/>
        <v>25.81089758509367</v>
      </c>
    </row>
    <row r="66" spans="2:4" x14ac:dyDescent="0.35">
      <c r="B66" s="40">
        <v>4.2314814814814784E-2</v>
      </c>
      <c r="C66" s="16">
        <v>110.1002</v>
      </c>
      <c r="D66" s="17">
        <f t="shared" si="2"/>
        <v>25.808322563640132</v>
      </c>
    </row>
    <row r="67" spans="2:4" x14ac:dyDescent="0.35">
      <c r="B67" s="40">
        <v>4.2326388888888858E-2</v>
      </c>
      <c r="C67" s="16">
        <v>110.09910000000001</v>
      </c>
      <c r="D67" s="17">
        <f t="shared" si="2"/>
        <v>25.805490042452817</v>
      </c>
    </row>
    <row r="68" spans="2:4" x14ac:dyDescent="0.35">
      <c r="B68" s="40">
        <v>4.2337962962962931E-2</v>
      </c>
      <c r="C68" s="16">
        <v>110.0997</v>
      </c>
      <c r="D68" s="17">
        <f t="shared" si="2"/>
        <v>25.807035053696353</v>
      </c>
    </row>
    <row r="69" spans="2:4" x14ac:dyDescent="0.35">
      <c r="B69" s="40">
        <v>4.2349537037037005E-2</v>
      </c>
      <c r="C69" s="16">
        <v>110.09990000000001</v>
      </c>
      <c r="D69" s="17">
        <f t="shared" si="2"/>
        <v>25.807550057611223</v>
      </c>
    </row>
  </sheetData>
  <mergeCells count="6">
    <mergeCell ref="M9:N9"/>
    <mergeCell ref="A1:J1"/>
    <mergeCell ref="A3:J3"/>
    <mergeCell ref="A5:J5"/>
    <mergeCell ref="B6:J6"/>
    <mergeCell ref="J9:K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308"/>
  <sheetViews>
    <sheetView topLeftCell="C1" workbookViewId="0">
      <selection activeCell="F9" sqref="F9"/>
    </sheetView>
  </sheetViews>
  <sheetFormatPr defaultRowHeight="14.5" x14ac:dyDescent="0.35"/>
  <cols>
    <col min="1" max="1" width="9.90625" bestFit="1" customWidth="1"/>
    <col min="2" max="2" width="16.90625" bestFit="1" customWidth="1"/>
    <col min="3" max="3" width="19.08984375" bestFit="1" customWidth="1"/>
    <col min="4" max="4" width="18.6328125" bestFit="1" customWidth="1"/>
    <col min="6" max="8" width="8.90625" customWidth="1"/>
    <col min="9" max="9" width="9.36328125" customWidth="1"/>
    <col min="10" max="11" width="8.90625" customWidth="1"/>
  </cols>
  <sheetData>
    <row r="1" spans="1:16" ht="44.4" customHeight="1" x14ac:dyDescent="0.35">
      <c r="A1" s="41" t="s">
        <v>115</v>
      </c>
      <c r="B1" s="41"/>
      <c r="C1" s="41"/>
      <c r="D1" s="41"/>
      <c r="E1" s="41"/>
      <c r="F1" s="41"/>
      <c r="G1" s="41"/>
      <c r="H1" s="41"/>
      <c r="I1" s="41"/>
    </row>
    <row r="2" spans="1:16" x14ac:dyDescent="0.35">
      <c r="A2" s="11"/>
      <c r="B2" s="11"/>
      <c r="C2" s="11"/>
      <c r="D2" s="11"/>
      <c r="E2" s="11"/>
      <c r="F2" s="1"/>
    </row>
    <row r="3" spans="1:16" ht="14.4" customHeight="1" x14ac:dyDescent="0.35">
      <c r="A3" s="42" t="s">
        <v>14</v>
      </c>
      <c r="B3" s="42"/>
      <c r="C3" s="42"/>
      <c r="D3" s="42"/>
      <c r="E3" s="42"/>
      <c r="F3" s="42"/>
      <c r="G3" s="42"/>
      <c r="H3" s="42"/>
      <c r="I3" s="42"/>
    </row>
    <row r="5" spans="1:16" ht="32" customHeight="1" x14ac:dyDescent="0.35">
      <c r="A5" s="43" t="s">
        <v>130</v>
      </c>
      <c r="B5" s="43"/>
      <c r="C5" s="43"/>
      <c r="D5" s="43"/>
      <c r="E5" s="43"/>
      <c r="F5" s="43"/>
      <c r="G5" s="43"/>
      <c r="H5" s="43"/>
      <c r="I5" s="43"/>
    </row>
    <row r="6" spans="1:16" ht="27.65" customHeight="1" x14ac:dyDescent="0.35"/>
    <row r="7" spans="1:16" x14ac:dyDescent="0.35">
      <c r="A7" s="3" t="s">
        <v>0</v>
      </c>
    </row>
    <row r="8" spans="1:16" x14ac:dyDescent="0.35">
      <c r="A8" t="s">
        <v>7</v>
      </c>
      <c r="B8" s="7" t="s">
        <v>69</v>
      </c>
      <c r="C8" t="s">
        <v>96</v>
      </c>
      <c r="D8" t="s">
        <v>95</v>
      </c>
    </row>
    <row r="9" spans="1:16" x14ac:dyDescent="0.35">
      <c r="A9" s="6">
        <v>42657</v>
      </c>
      <c r="B9" s="36">
        <v>4.1666666666666664E-2</v>
      </c>
      <c r="C9">
        <v>25.178800000000003</v>
      </c>
      <c r="D9" s="16">
        <v>25.176561908219501</v>
      </c>
      <c r="E9" s="36"/>
    </row>
    <row r="10" spans="1:16" x14ac:dyDescent="0.35">
      <c r="B10" s="36">
        <v>4.1678240740740738E-2</v>
      </c>
      <c r="C10">
        <v>25.1785</v>
      </c>
      <c r="D10" s="16">
        <v>25.176930449533927</v>
      </c>
    </row>
    <row r="11" spans="1:16" x14ac:dyDescent="0.35">
      <c r="B11" s="36">
        <v>4.1689814814814811E-2</v>
      </c>
      <c r="C11">
        <v>25.1783</v>
      </c>
      <c r="D11" s="16">
        <v>25.176542486809751</v>
      </c>
    </row>
    <row r="12" spans="1:16" x14ac:dyDescent="0.35">
      <c r="B12" s="36">
        <v>4.1701388888888885E-2</v>
      </c>
      <c r="C12">
        <v>25.178699999999999</v>
      </c>
      <c r="D12" s="16">
        <v>25.176866806265707</v>
      </c>
      <c r="P12" s="37"/>
    </row>
    <row r="13" spans="1:16" x14ac:dyDescent="0.35">
      <c r="B13" s="36">
        <v>4.1712962962962959E-2</v>
      </c>
      <c r="C13">
        <v>25.1783</v>
      </c>
      <c r="D13" s="16">
        <v>25.176661316875482</v>
      </c>
    </row>
    <row r="14" spans="1:16" x14ac:dyDescent="0.35">
      <c r="B14" s="36">
        <v>4.1724537037037032E-2</v>
      </c>
      <c r="C14">
        <v>25.177900000000001</v>
      </c>
      <c r="D14" s="16">
        <v>25.176074355871037</v>
      </c>
    </row>
    <row r="15" spans="1:16" x14ac:dyDescent="0.35">
      <c r="B15" s="36">
        <v>4.1736111111111106E-2</v>
      </c>
      <c r="C15">
        <v>25.177500000000002</v>
      </c>
      <c r="D15" s="16">
        <v>25.1762855345861</v>
      </c>
    </row>
    <row r="16" spans="1:16" x14ac:dyDescent="0.35">
      <c r="B16" s="36">
        <v>4.1747685185185179E-2</v>
      </c>
      <c r="C16">
        <v>25.177300000000002</v>
      </c>
      <c r="D16" s="16">
        <v>25.175772535322778</v>
      </c>
    </row>
    <row r="17" spans="1:4" x14ac:dyDescent="0.35">
      <c r="B17" s="36">
        <v>4.1759259259259253E-2</v>
      </c>
      <c r="C17">
        <v>25.1768</v>
      </c>
      <c r="D17" s="16">
        <v>25.175193591296249</v>
      </c>
    </row>
    <row r="18" spans="1:4" x14ac:dyDescent="0.35">
      <c r="B18" s="36">
        <v>4.1770833333333326E-2</v>
      </c>
      <c r="C18">
        <v>25.176400000000001</v>
      </c>
      <c r="D18" s="16">
        <v>25.17493169977763</v>
      </c>
    </row>
    <row r="19" spans="1:4" x14ac:dyDescent="0.35">
      <c r="B19" s="36">
        <v>4.17824074074074E-2</v>
      </c>
      <c r="C19">
        <v>25.176299999999998</v>
      </c>
      <c r="D19" s="16">
        <v>25.175193901624937</v>
      </c>
    </row>
    <row r="20" spans="1:4" x14ac:dyDescent="0.35">
      <c r="A20" s="6"/>
      <c r="B20" s="36">
        <v>4.1793981481481474E-2</v>
      </c>
      <c r="C20">
        <v>25.176299999999998</v>
      </c>
      <c r="D20" s="16">
        <v>25.17531674005528</v>
      </c>
    </row>
    <row r="21" spans="1:4" x14ac:dyDescent="0.35">
      <c r="A21" s="6"/>
      <c r="B21" s="36">
        <v>4.1805555555555547E-2</v>
      </c>
      <c r="C21">
        <v>25.175899999999999</v>
      </c>
      <c r="D21" s="16">
        <v>25.17490317540387</v>
      </c>
    </row>
    <row r="22" spans="1:4" x14ac:dyDescent="0.35">
      <c r="A22" s="6"/>
      <c r="B22" s="36">
        <v>4.1817129629629621E-2</v>
      </c>
      <c r="C22">
        <v>25.176000000000002</v>
      </c>
      <c r="D22" s="16">
        <v>25.175122681198104</v>
      </c>
    </row>
    <row r="23" spans="1:4" x14ac:dyDescent="0.35">
      <c r="A23" s="6"/>
      <c r="B23" s="36">
        <v>4.1828703703703694E-2</v>
      </c>
      <c r="C23">
        <v>25.175800000000002</v>
      </c>
      <c r="D23" s="16">
        <v>25.174781112810081</v>
      </c>
    </row>
    <row r="24" spans="1:4" x14ac:dyDescent="0.35">
      <c r="A24" s="6"/>
      <c r="B24" s="36">
        <v>4.1840277777777768E-2</v>
      </c>
      <c r="C24">
        <v>25.175699999999999</v>
      </c>
      <c r="D24" s="16">
        <v>25.174680747362856</v>
      </c>
    </row>
    <row r="25" spans="1:4" x14ac:dyDescent="0.35">
      <c r="A25" s="6"/>
      <c r="B25" s="36">
        <v>4.1851851851851841E-2</v>
      </c>
      <c r="C25">
        <v>25.175600000000003</v>
      </c>
      <c r="D25" s="16">
        <v>25.174781397278025</v>
      </c>
    </row>
    <row r="26" spans="1:4" x14ac:dyDescent="0.35">
      <c r="A26" s="6"/>
      <c r="B26" s="36">
        <v>4.1863425925925915E-2</v>
      </c>
      <c r="C26">
        <v>25.175199999999997</v>
      </c>
      <c r="D26" s="16">
        <v>25.175158601739952</v>
      </c>
    </row>
    <row r="27" spans="1:4" x14ac:dyDescent="0.35">
      <c r="A27" s="6"/>
      <c r="B27" s="36">
        <v>4.1874999999999989E-2</v>
      </c>
      <c r="C27">
        <v>25.175699999999999</v>
      </c>
      <c r="D27" s="16">
        <v>25.174779095674012</v>
      </c>
    </row>
    <row r="28" spans="1:4" x14ac:dyDescent="0.35">
      <c r="A28" s="6"/>
      <c r="B28" s="36">
        <v>4.1886574074074062E-2</v>
      </c>
      <c r="C28">
        <v>25.1755</v>
      </c>
      <c r="D28" s="16">
        <v>25.174564374134775</v>
      </c>
    </row>
    <row r="29" spans="1:4" x14ac:dyDescent="0.35">
      <c r="A29" s="6"/>
      <c r="B29" s="36">
        <v>4.1898148148148136E-2</v>
      </c>
      <c r="C29">
        <v>25.1753</v>
      </c>
      <c r="D29" s="16">
        <v>25.174773251151692</v>
      </c>
    </row>
    <row r="30" spans="1:4" x14ac:dyDescent="0.35">
      <c r="A30" s="6"/>
      <c r="B30" s="36">
        <v>4.1909722222222209E-2</v>
      </c>
      <c r="C30">
        <v>25.1751</v>
      </c>
      <c r="D30" s="16">
        <v>25.174125543658192</v>
      </c>
    </row>
    <row r="31" spans="1:4" x14ac:dyDescent="0.35">
      <c r="A31" s="6"/>
      <c r="B31" s="36">
        <v>4.1921296296296283E-2</v>
      </c>
      <c r="C31">
        <v>25.174799999999998</v>
      </c>
      <c r="D31" s="16">
        <v>25.174983033306603</v>
      </c>
    </row>
    <row r="32" spans="1:4" x14ac:dyDescent="0.35">
      <c r="A32" s="6"/>
      <c r="B32" s="36">
        <v>4.1932870370370356E-2</v>
      </c>
      <c r="C32">
        <v>25.1751</v>
      </c>
      <c r="D32" s="16">
        <v>25.174955129589819</v>
      </c>
    </row>
    <row r="33" spans="1:4" x14ac:dyDescent="0.35">
      <c r="A33" s="6"/>
      <c r="B33" s="36">
        <v>4.194444444444443E-2</v>
      </c>
      <c r="C33">
        <v>25.175400000000003</v>
      </c>
      <c r="D33" s="16">
        <v>25.175189582884457</v>
      </c>
    </row>
    <row r="34" spans="1:4" x14ac:dyDescent="0.35">
      <c r="A34" s="6"/>
      <c r="B34" s="36">
        <v>4.1956018518518504E-2</v>
      </c>
      <c r="C34">
        <v>25.175600000000003</v>
      </c>
      <c r="D34" s="16">
        <v>25.175222244976055</v>
      </c>
    </row>
    <row r="35" spans="1:4" x14ac:dyDescent="0.35">
      <c r="A35" s="6"/>
      <c r="B35" s="36">
        <v>4.1967592592592577E-2</v>
      </c>
      <c r="C35">
        <v>25.175400000000003</v>
      </c>
      <c r="D35" s="16">
        <v>25.175170471811157</v>
      </c>
    </row>
    <row r="36" spans="1:4" x14ac:dyDescent="0.35">
      <c r="A36" s="6"/>
      <c r="B36" s="36">
        <v>4.1979166666666651E-2</v>
      </c>
      <c r="C36">
        <v>25.175600000000003</v>
      </c>
      <c r="D36" s="16">
        <v>25.175108819851516</v>
      </c>
    </row>
    <row r="37" spans="1:4" x14ac:dyDescent="0.35">
      <c r="A37" s="6"/>
      <c r="B37" s="36">
        <v>4.1990740740740724E-2</v>
      </c>
      <c r="C37">
        <v>25.175199999999997</v>
      </c>
      <c r="D37" s="16">
        <v>25.174682919663212</v>
      </c>
    </row>
    <row r="38" spans="1:4" x14ac:dyDescent="0.35">
      <c r="A38" s="6"/>
      <c r="B38" s="36">
        <v>4.2002314814814798E-2</v>
      </c>
      <c r="C38">
        <v>25.174900000000001</v>
      </c>
      <c r="D38" s="16">
        <v>25.175035427125977</v>
      </c>
    </row>
    <row r="39" spans="1:4" x14ac:dyDescent="0.35">
      <c r="A39" s="6"/>
      <c r="B39" s="36">
        <v>4.2013888888888871E-2</v>
      </c>
      <c r="C39">
        <v>25.175199999999997</v>
      </c>
      <c r="D39" s="16">
        <v>25.175070106352337</v>
      </c>
    </row>
    <row r="40" spans="1:4" x14ac:dyDescent="0.35">
      <c r="A40" s="6"/>
      <c r="B40" s="36">
        <v>4.2025462962962945E-2</v>
      </c>
      <c r="C40">
        <v>25.175199999999997</v>
      </c>
      <c r="D40" s="16">
        <v>25.175204840710251</v>
      </c>
    </row>
    <row r="41" spans="1:4" x14ac:dyDescent="0.35">
      <c r="A41" s="6"/>
      <c r="B41" s="36">
        <v>4.2037037037037019E-2</v>
      </c>
      <c r="C41">
        <v>25.174999999999997</v>
      </c>
      <c r="D41" s="16">
        <v>25.174797896416521</v>
      </c>
    </row>
    <row r="42" spans="1:4" x14ac:dyDescent="0.35">
      <c r="A42" s="6"/>
      <c r="B42" s="36">
        <v>4.2048611111111092E-2</v>
      </c>
      <c r="C42">
        <v>25.174999999999997</v>
      </c>
      <c r="D42" s="16">
        <v>25.174561607038129</v>
      </c>
    </row>
    <row r="43" spans="1:4" x14ac:dyDescent="0.35">
      <c r="A43" s="6"/>
      <c r="B43" s="36">
        <v>4.2060185185185166E-2</v>
      </c>
      <c r="C43">
        <v>25.174700000000001</v>
      </c>
      <c r="D43" s="16">
        <v>25.174669187622044</v>
      </c>
    </row>
    <row r="44" spans="1:4" x14ac:dyDescent="0.35">
      <c r="A44" s="6"/>
      <c r="B44" s="36">
        <v>4.2071759259259239E-2</v>
      </c>
      <c r="C44">
        <v>25.174999999999997</v>
      </c>
      <c r="D44" s="16">
        <v>25.174598743027786</v>
      </c>
    </row>
    <row r="45" spans="1:4" x14ac:dyDescent="0.35">
      <c r="A45" s="6"/>
      <c r="B45" s="36">
        <v>4.2083333333333313E-2</v>
      </c>
      <c r="C45">
        <v>25.174900000000001</v>
      </c>
      <c r="D45" s="16">
        <v>25.174317585322456</v>
      </c>
    </row>
    <row r="46" spans="1:4" x14ac:dyDescent="0.35">
      <c r="A46" s="6"/>
      <c r="B46" s="36">
        <v>4.2094907407407386E-2</v>
      </c>
      <c r="C46">
        <v>25.174500000000002</v>
      </c>
      <c r="D46" s="16">
        <v>25.174498558610935</v>
      </c>
    </row>
    <row r="47" spans="1:4" x14ac:dyDescent="0.35">
      <c r="A47" s="6"/>
      <c r="B47" s="36">
        <v>4.210648148148146E-2</v>
      </c>
      <c r="C47">
        <v>25.174399999999999</v>
      </c>
      <c r="D47" s="16">
        <v>25.174020109530716</v>
      </c>
    </row>
    <row r="48" spans="1:4" x14ac:dyDescent="0.35">
      <c r="A48" s="6"/>
      <c r="B48" s="36">
        <v>4.2118055555555534E-2</v>
      </c>
      <c r="C48">
        <v>25.174300000000002</v>
      </c>
      <c r="D48" s="16">
        <v>25.174190273024863</v>
      </c>
    </row>
    <row r="49" spans="1:4" x14ac:dyDescent="0.35">
      <c r="A49" s="6"/>
      <c r="B49" s="36">
        <v>4.2129629629629607E-2</v>
      </c>
      <c r="C49">
        <v>25.174100000000003</v>
      </c>
      <c r="D49" s="16">
        <v>25.174395426075534</v>
      </c>
    </row>
    <row r="50" spans="1:4" x14ac:dyDescent="0.35">
      <c r="A50" s="6"/>
      <c r="B50" s="36">
        <v>4.2141203703703681E-2</v>
      </c>
      <c r="C50">
        <v>25.1736</v>
      </c>
      <c r="D50" s="16">
        <v>25.174079459866959</v>
      </c>
    </row>
    <row r="51" spans="1:4" x14ac:dyDescent="0.35">
      <c r="A51" s="6"/>
      <c r="B51" s="36">
        <v>4.2152777777777754E-2</v>
      </c>
      <c r="C51">
        <v>25.1736</v>
      </c>
      <c r="D51" s="16">
        <v>25.17396445727735</v>
      </c>
    </row>
    <row r="52" spans="1:4" x14ac:dyDescent="0.35">
      <c r="A52" s="6"/>
      <c r="B52" s="36">
        <v>4.2164351851851828E-2</v>
      </c>
      <c r="C52">
        <v>25.174100000000003</v>
      </c>
      <c r="D52" s="16">
        <v>25.17445262997893</v>
      </c>
    </row>
    <row r="53" spans="1:4" x14ac:dyDescent="0.35">
      <c r="A53" s="6"/>
      <c r="B53" s="36">
        <v>4.2175925925925901E-2</v>
      </c>
      <c r="C53">
        <v>25.174199999999999</v>
      </c>
      <c r="D53" s="16">
        <v>25.17404291867939</v>
      </c>
    </row>
    <row r="54" spans="1:4" x14ac:dyDescent="0.35">
      <c r="A54" s="6"/>
      <c r="B54" s="36">
        <v>4.2187499999999975E-2</v>
      </c>
      <c r="C54">
        <v>25.173699999999997</v>
      </c>
      <c r="D54" s="16">
        <v>25.174260096953446</v>
      </c>
    </row>
    <row r="55" spans="1:4" x14ac:dyDescent="0.35">
      <c r="A55" s="6"/>
      <c r="B55" s="36">
        <v>4.2199074074074049E-2</v>
      </c>
      <c r="C55">
        <v>25.174100000000003</v>
      </c>
      <c r="D55" s="16">
        <v>25.174829963707793</v>
      </c>
    </row>
    <row r="56" spans="1:4" x14ac:dyDescent="0.35">
      <c r="A56" s="6"/>
      <c r="B56" s="36">
        <v>4.2210648148148122E-2</v>
      </c>
      <c r="C56">
        <v>25.174500000000002</v>
      </c>
      <c r="D56" s="16">
        <v>25.174483611116898</v>
      </c>
    </row>
    <row r="57" spans="1:4" x14ac:dyDescent="0.35">
      <c r="A57" s="6"/>
      <c r="B57" s="36">
        <v>4.2222222222222196E-2</v>
      </c>
      <c r="C57">
        <v>25.174199999999999</v>
      </c>
      <c r="D57" s="16">
        <v>25.175068890898444</v>
      </c>
    </row>
    <row r="58" spans="1:4" x14ac:dyDescent="0.35">
      <c r="A58" s="6"/>
      <c r="B58" s="36">
        <v>4.2233796296296269E-2</v>
      </c>
      <c r="C58">
        <v>25.174300000000002</v>
      </c>
      <c r="D58" s="16">
        <v>25.17548214524146</v>
      </c>
    </row>
    <row r="59" spans="1:4" x14ac:dyDescent="0.35">
      <c r="A59" s="6"/>
      <c r="B59" s="36">
        <v>4.2245370370370343E-2</v>
      </c>
      <c r="C59">
        <v>25.174500000000002</v>
      </c>
      <c r="D59" s="16">
        <v>25.175529625530885</v>
      </c>
    </row>
    <row r="60" spans="1:4" x14ac:dyDescent="0.35">
      <c r="A60" s="6"/>
      <c r="B60" s="36">
        <v>4.2256944444444416E-2</v>
      </c>
      <c r="C60">
        <v>25.174900000000001</v>
      </c>
      <c r="D60" s="16">
        <v>25.17543419945963</v>
      </c>
    </row>
    <row r="61" spans="1:4" x14ac:dyDescent="0.35">
      <c r="A61" s="6"/>
      <c r="B61" s="36">
        <v>4.226851851851849E-2</v>
      </c>
      <c r="C61">
        <v>25.174700000000001</v>
      </c>
      <c r="D61" s="16">
        <v>25.175155679478451</v>
      </c>
    </row>
    <row r="62" spans="1:4" x14ac:dyDescent="0.35">
      <c r="A62" s="6"/>
      <c r="B62" s="36">
        <v>4.2280092592592564E-2</v>
      </c>
      <c r="C62">
        <v>25.174599999999998</v>
      </c>
      <c r="D62" s="16">
        <v>25.175924208484957</v>
      </c>
    </row>
    <row r="63" spans="1:4" x14ac:dyDescent="0.35">
      <c r="A63" s="6"/>
      <c r="B63" s="36">
        <v>4.2291666666666637E-2</v>
      </c>
      <c r="C63">
        <v>25.174999999999997</v>
      </c>
      <c r="D63" s="16">
        <v>25.175963827119404</v>
      </c>
    </row>
    <row r="64" spans="1:4" x14ac:dyDescent="0.35">
      <c r="A64" s="6"/>
      <c r="B64" s="36">
        <v>4.2303240740740711E-2</v>
      </c>
      <c r="C64">
        <v>25.1751</v>
      </c>
      <c r="D64" s="16">
        <v>25.175839281857634</v>
      </c>
    </row>
    <row r="65" spans="1:4" x14ac:dyDescent="0.35">
      <c r="A65" s="6"/>
      <c r="B65" s="36">
        <v>4.2314814814814784E-2</v>
      </c>
      <c r="C65">
        <v>25.175600000000003</v>
      </c>
      <c r="D65" s="16">
        <v>25.176103164722633</v>
      </c>
    </row>
    <row r="66" spans="1:4" x14ac:dyDescent="0.35">
      <c r="A66" s="6"/>
      <c r="B66" s="36">
        <v>4.2326388888888858E-2</v>
      </c>
      <c r="C66">
        <v>25.175400000000003</v>
      </c>
      <c r="D66" s="16">
        <v>25.176308964407667</v>
      </c>
    </row>
    <row r="67" spans="1:4" x14ac:dyDescent="0.35">
      <c r="A67" s="6"/>
      <c r="B67" s="36">
        <v>4.2337962962962931E-2</v>
      </c>
      <c r="C67">
        <v>25.175600000000003</v>
      </c>
      <c r="D67" s="16">
        <v>25.175544107536552</v>
      </c>
    </row>
    <row r="68" spans="1:4" x14ac:dyDescent="0.35">
      <c r="A68" s="6"/>
      <c r="B68" s="36">
        <v>4.2349537037037005E-2</v>
      </c>
      <c r="C68">
        <v>25.1755</v>
      </c>
      <c r="D68" s="16">
        <v>25.175999437341545</v>
      </c>
    </row>
    <row r="69" spans="1:4" x14ac:dyDescent="0.35">
      <c r="A69" s="6"/>
      <c r="B69" s="36">
        <v>4.2361111111111079E-2</v>
      </c>
      <c r="C69">
        <v>25.1751</v>
      </c>
      <c r="D69" s="16">
        <v>25.175903571624701</v>
      </c>
    </row>
    <row r="70" spans="1:4" x14ac:dyDescent="0.35">
      <c r="A70" s="6"/>
      <c r="B70" s="36">
        <v>4.2372685185185152E-2</v>
      </c>
      <c r="C70">
        <v>25.175199999999997</v>
      </c>
      <c r="D70" s="16">
        <v>25.176342867825156</v>
      </c>
    </row>
    <row r="71" spans="1:4" x14ac:dyDescent="0.35">
      <c r="A71" s="6"/>
      <c r="B71" s="36">
        <v>4.2384259259259226E-2</v>
      </c>
      <c r="C71">
        <v>25.1753</v>
      </c>
      <c r="D71" s="16">
        <v>25.176188867178496</v>
      </c>
    </row>
    <row r="72" spans="1:4" x14ac:dyDescent="0.35">
      <c r="A72" s="6"/>
      <c r="B72" s="36">
        <v>4.2395833333333299E-2</v>
      </c>
      <c r="C72">
        <v>25.175600000000003</v>
      </c>
      <c r="D72" s="16">
        <v>25.176762277178398</v>
      </c>
    </row>
    <row r="73" spans="1:4" x14ac:dyDescent="0.35">
      <c r="A73" s="6"/>
      <c r="B73" s="36">
        <v>4.2407407407407373E-2</v>
      </c>
      <c r="C73">
        <v>25.175899999999999</v>
      </c>
      <c r="D73" s="16">
        <v>25.176340255891375</v>
      </c>
    </row>
    <row r="74" spans="1:4" x14ac:dyDescent="0.35">
      <c r="A74" s="6"/>
      <c r="B74" s="36">
        <v>4.2418981481481446E-2</v>
      </c>
      <c r="C74">
        <v>25.1755</v>
      </c>
      <c r="D74" s="16">
        <v>25.176639904188733</v>
      </c>
    </row>
    <row r="75" spans="1:4" x14ac:dyDescent="0.35">
      <c r="A75" s="6"/>
      <c r="B75" s="36">
        <v>4.243055555555552E-2</v>
      </c>
      <c r="C75">
        <v>25.176099999999998</v>
      </c>
      <c r="D75" s="16">
        <v>25.176666721768754</v>
      </c>
    </row>
    <row r="76" spans="1:4" x14ac:dyDescent="0.35">
      <c r="A76" s="6"/>
      <c r="B76" s="36">
        <v>4.2442129629629594E-2</v>
      </c>
      <c r="C76">
        <v>25.176299999999998</v>
      </c>
      <c r="D76" s="16">
        <v>25.17694418158419</v>
      </c>
    </row>
    <row r="77" spans="1:4" x14ac:dyDescent="0.35">
      <c r="A77" s="6"/>
      <c r="B77" s="36">
        <v>4.2453703703703667E-2</v>
      </c>
      <c r="C77">
        <v>25.176400000000001</v>
      </c>
      <c r="D77" s="16">
        <v>25.177433104677334</v>
      </c>
    </row>
    <row r="78" spans="1:4" x14ac:dyDescent="0.35">
      <c r="A78" s="6"/>
      <c r="B78" s="36">
        <v>4.2465277777777741E-2</v>
      </c>
      <c r="C78">
        <v>25.176099999999998</v>
      </c>
      <c r="D78" s="16">
        <v>25.177060710058527</v>
      </c>
    </row>
    <row r="79" spans="1:4" x14ac:dyDescent="0.35">
      <c r="A79" s="6"/>
      <c r="B79" s="36">
        <v>4.2476851851851814E-2</v>
      </c>
      <c r="C79">
        <v>25.176400000000001</v>
      </c>
      <c r="D79" s="16">
        <v>25.177506781923</v>
      </c>
    </row>
    <row r="80" spans="1:4" x14ac:dyDescent="0.35">
      <c r="A80" s="6"/>
      <c r="B80" s="36">
        <v>4.2488425925925888E-2</v>
      </c>
      <c r="C80">
        <v>25.176499999999997</v>
      </c>
      <c r="D80" s="16">
        <v>25.177028487581708</v>
      </c>
    </row>
    <row r="81" spans="1:4" x14ac:dyDescent="0.35">
      <c r="A81" s="6"/>
      <c r="B81" s="36">
        <v>4.2499999999999961E-2</v>
      </c>
      <c r="C81">
        <v>25.177</v>
      </c>
      <c r="D81" s="16">
        <v>25.17759157928856</v>
      </c>
    </row>
    <row r="82" spans="1:4" x14ac:dyDescent="0.35">
      <c r="A82" s="6"/>
      <c r="B82" s="36">
        <v>4.2511574074074035E-2</v>
      </c>
      <c r="C82">
        <v>25.176499999999997</v>
      </c>
      <c r="D82" s="16">
        <v>25.178010368138871</v>
      </c>
    </row>
    <row r="83" spans="1:4" x14ac:dyDescent="0.35">
      <c r="A83" s="6"/>
      <c r="B83" s="36">
        <v>4.2523148148148109E-2</v>
      </c>
      <c r="C83">
        <v>25.176699999999997</v>
      </c>
      <c r="D83" s="16">
        <v>25.177486300217481</v>
      </c>
    </row>
    <row r="84" spans="1:4" x14ac:dyDescent="0.35">
      <c r="A84" s="6"/>
      <c r="B84" s="36">
        <v>4.2534722222222182E-2</v>
      </c>
      <c r="C84">
        <v>25.177</v>
      </c>
      <c r="D84" s="16">
        <v>25.177420019143483</v>
      </c>
    </row>
    <row r="85" spans="1:4" x14ac:dyDescent="0.35">
      <c r="A85" s="6"/>
      <c r="B85" s="36">
        <v>4.2546296296296256E-2</v>
      </c>
      <c r="C85">
        <v>25.176099999999998</v>
      </c>
      <c r="D85" s="16">
        <v>25.177495532501439</v>
      </c>
    </row>
    <row r="86" spans="1:4" x14ac:dyDescent="0.35">
      <c r="A86" s="6"/>
      <c r="B86" s="36">
        <v>4.2557870370370329E-2</v>
      </c>
      <c r="C86">
        <v>25.176099999999998</v>
      </c>
      <c r="D86" s="16">
        <v>25.177968137545349</v>
      </c>
    </row>
    <row r="87" spans="1:4" x14ac:dyDescent="0.35">
      <c r="A87" s="6"/>
      <c r="B87" s="36">
        <v>4.2569444444444403E-2</v>
      </c>
      <c r="C87">
        <v>25.176400000000001</v>
      </c>
      <c r="D87" s="16">
        <v>25.177375926584205</v>
      </c>
    </row>
    <row r="88" spans="1:4" x14ac:dyDescent="0.35">
      <c r="A88" s="6"/>
      <c r="B88" s="36">
        <v>4.2581018518518476E-2</v>
      </c>
      <c r="C88">
        <v>25.176600000000001</v>
      </c>
      <c r="D88" s="16">
        <v>25.177308869690194</v>
      </c>
    </row>
    <row r="89" spans="1:4" x14ac:dyDescent="0.35">
      <c r="A89" s="6"/>
      <c r="B89" s="36">
        <v>4.259259259259255E-2</v>
      </c>
      <c r="C89">
        <v>25.176900000000003</v>
      </c>
      <c r="D89" s="16">
        <v>25.17795611229991</v>
      </c>
    </row>
    <row r="90" spans="1:4" x14ac:dyDescent="0.35">
      <c r="A90" s="6"/>
      <c r="B90" s="36">
        <v>4.2604166666666624E-2</v>
      </c>
      <c r="C90">
        <v>25.177</v>
      </c>
      <c r="D90" s="16">
        <v>25.177853910645808</v>
      </c>
    </row>
    <row r="91" spans="1:4" x14ac:dyDescent="0.35">
      <c r="A91" s="6"/>
      <c r="B91" s="36">
        <v>4.2615740740740697E-2</v>
      </c>
      <c r="C91">
        <v>25.176900000000003</v>
      </c>
      <c r="D91" s="16">
        <v>25.17814370613371</v>
      </c>
    </row>
    <row r="92" spans="1:4" x14ac:dyDescent="0.35">
      <c r="A92" s="6"/>
      <c r="B92" s="36">
        <v>4.2627314814814771E-2</v>
      </c>
      <c r="C92">
        <v>25.177100000000003</v>
      </c>
      <c r="D92" s="16">
        <v>25.178608139271887</v>
      </c>
    </row>
    <row r="93" spans="1:4" x14ac:dyDescent="0.35">
      <c r="A93" s="6"/>
      <c r="B93" s="36">
        <v>4.2638888888888844E-2</v>
      </c>
      <c r="C93">
        <v>25.177700000000002</v>
      </c>
      <c r="D93" s="16">
        <v>25.178659317692279</v>
      </c>
    </row>
    <row r="94" spans="1:4" x14ac:dyDescent="0.35">
      <c r="A94" s="6"/>
      <c r="B94" s="36">
        <v>4.2650462962962918E-2</v>
      </c>
      <c r="C94">
        <v>25.177700000000002</v>
      </c>
      <c r="D94" s="16">
        <v>25.179005205217265</v>
      </c>
    </row>
    <row r="95" spans="1:4" x14ac:dyDescent="0.35">
      <c r="A95" s="6"/>
      <c r="B95" s="36">
        <v>4.2662037037036991E-2</v>
      </c>
      <c r="C95">
        <v>25.177799999999998</v>
      </c>
      <c r="D95" s="16">
        <v>25.179352023764807</v>
      </c>
    </row>
    <row r="96" spans="1:4" x14ac:dyDescent="0.35">
      <c r="A96" s="6"/>
      <c r="B96" s="36">
        <v>4.2673611111111065E-2</v>
      </c>
      <c r="C96">
        <v>25.1783</v>
      </c>
      <c r="D96" s="16">
        <v>25.179449751553705</v>
      </c>
    </row>
    <row r="97" spans="1:4" x14ac:dyDescent="0.35">
      <c r="A97" s="6"/>
      <c r="B97" s="36">
        <v>4.2685185185185139E-2</v>
      </c>
      <c r="C97">
        <v>25.178600000000003</v>
      </c>
      <c r="D97" s="16">
        <v>25.179494619962668</v>
      </c>
    </row>
    <row r="98" spans="1:4" x14ac:dyDescent="0.35">
      <c r="A98" s="6"/>
      <c r="B98" s="36">
        <v>4.2696759259259212E-2</v>
      </c>
      <c r="C98">
        <v>25.179000000000002</v>
      </c>
      <c r="D98" s="16">
        <v>25.180011602347349</v>
      </c>
    </row>
    <row r="99" spans="1:4" x14ac:dyDescent="0.35">
      <c r="A99" s="6"/>
      <c r="B99" s="36">
        <v>4.2708333333333286E-2</v>
      </c>
      <c r="C99">
        <v>25.179099999999998</v>
      </c>
      <c r="D99" s="16">
        <v>25.179946407375667</v>
      </c>
    </row>
    <row r="100" spans="1:4" x14ac:dyDescent="0.35">
      <c r="A100" s="6"/>
      <c r="B100" s="36">
        <v>4.2719907407407359E-2</v>
      </c>
      <c r="C100">
        <v>25.178800000000003</v>
      </c>
      <c r="D100" s="16">
        <v>25.180373368518133</v>
      </c>
    </row>
    <row r="101" spans="1:4" x14ac:dyDescent="0.35">
      <c r="B101" s="36">
        <v>4.2731481481481433E-2</v>
      </c>
      <c r="C101">
        <v>25.179499999999997</v>
      </c>
      <c r="D101" s="16">
        <v>25.180824095757146</v>
      </c>
    </row>
    <row r="102" spans="1:4" x14ac:dyDescent="0.35">
      <c r="B102" s="36">
        <v>4.2743055555555506E-2</v>
      </c>
      <c r="C102">
        <v>25.1798</v>
      </c>
      <c r="D102" s="16">
        <v>25.180801131398084</v>
      </c>
    </row>
    <row r="103" spans="1:4" x14ac:dyDescent="0.35">
      <c r="B103" s="36">
        <v>4.275462962962958E-2</v>
      </c>
      <c r="C103">
        <v>25.179699999999997</v>
      </c>
      <c r="D103" s="16">
        <v>25.1815431543979</v>
      </c>
    </row>
    <row r="104" spans="1:4" x14ac:dyDescent="0.35">
      <c r="B104" s="36">
        <v>4.2766203703703654E-2</v>
      </c>
      <c r="C104">
        <v>25.179600000000001</v>
      </c>
      <c r="D104" s="16">
        <v>25.181256927404718</v>
      </c>
    </row>
    <row r="105" spans="1:4" x14ac:dyDescent="0.35">
      <c r="B105" s="36">
        <v>4.2777777777777727E-2</v>
      </c>
      <c r="C105">
        <v>25.180700000000002</v>
      </c>
      <c r="D105" s="16">
        <v>25.181544085385553</v>
      </c>
    </row>
    <row r="106" spans="1:4" x14ac:dyDescent="0.35">
      <c r="B106" s="36">
        <v>4.2789351851851801E-2</v>
      </c>
      <c r="C106">
        <v>25.180399999999999</v>
      </c>
      <c r="D106" s="16">
        <v>25.181811977115444</v>
      </c>
    </row>
    <row r="107" spans="1:4" x14ac:dyDescent="0.35">
      <c r="B107" s="36">
        <v>4.2800925925925874E-2</v>
      </c>
      <c r="C107">
        <v>25.180900000000001</v>
      </c>
      <c r="D107" s="16">
        <v>25.18221506899755</v>
      </c>
    </row>
    <row r="108" spans="1:4" x14ac:dyDescent="0.35">
      <c r="B108" s="36">
        <v>4.2812499999999948E-2</v>
      </c>
      <c r="C108">
        <v>25.180799999999998</v>
      </c>
      <c r="D108" s="16">
        <v>25.182227559752107</v>
      </c>
    </row>
    <row r="109" spans="1:4" x14ac:dyDescent="0.35">
      <c r="B109" s="36">
        <v>4.2824074074074021E-2</v>
      </c>
      <c r="C109">
        <v>25.181199999999997</v>
      </c>
      <c r="D109" s="16">
        <v>25.182932757312642</v>
      </c>
    </row>
    <row r="110" spans="1:4" x14ac:dyDescent="0.35">
      <c r="B110" s="36">
        <v>4.2835648148148095E-2</v>
      </c>
      <c r="C110">
        <v>25.181800000000003</v>
      </c>
      <c r="D110" s="16">
        <v>25.18305683734161</v>
      </c>
    </row>
    <row r="111" spans="1:4" x14ac:dyDescent="0.35">
      <c r="B111" s="36">
        <v>4.2847222222222169E-2</v>
      </c>
      <c r="C111">
        <v>25.181600000000003</v>
      </c>
      <c r="D111" s="16">
        <v>25.183129428557038</v>
      </c>
    </row>
    <row r="112" spans="1:4" x14ac:dyDescent="0.35">
      <c r="B112" s="36">
        <v>4.2858796296296242E-2</v>
      </c>
      <c r="C112">
        <v>25.181600000000003</v>
      </c>
      <c r="D112" s="16">
        <v>25.183295765113485</v>
      </c>
    </row>
    <row r="113" spans="2:4" x14ac:dyDescent="0.35">
      <c r="B113" s="36">
        <v>4.2870370370370316E-2</v>
      </c>
      <c r="C113">
        <v>25.1815</v>
      </c>
      <c r="D113" s="16">
        <v>25.182981297998765</v>
      </c>
    </row>
    <row r="114" spans="2:4" x14ac:dyDescent="0.35">
      <c r="B114" s="36">
        <v>4.2881944444444389E-2</v>
      </c>
      <c r="C114">
        <v>25.182000000000002</v>
      </c>
      <c r="D114" s="16">
        <v>25.182737922195031</v>
      </c>
    </row>
    <row r="115" spans="2:4" x14ac:dyDescent="0.35">
      <c r="B115" s="36">
        <v>4.2893518518518463E-2</v>
      </c>
      <c r="C115">
        <v>25.182099999999998</v>
      </c>
      <c r="D115" s="16">
        <v>25.183109386450724</v>
      </c>
    </row>
    <row r="116" spans="2:4" x14ac:dyDescent="0.35">
      <c r="B116" s="36">
        <v>4.2905092592592536E-2</v>
      </c>
      <c r="C116">
        <v>25.181600000000003</v>
      </c>
      <c r="D116" s="16">
        <v>25.183351701989011</v>
      </c>
    </row>
    <row r="117" spans="2:4" x14ac:dyDescent="0.35">
      <c r="B117" s="36">
        <v>4.291666666666661E-2</v>
      </c>
      <c r="C117">
        <v>25.181800000000003</v>
      </c>
      <c r="D117" s="16">
        <v>25.18326894748094</v>
      </c>
    </row>
    <row r="118" spans="2:4" x14ac:dyDescent="0.35">
      <c r="B118" s="36">
        <v>4.2928240740740684E-2</v>
      </c>
      <c r="C118">
        <v>25.182400000000001</v>
      </c>
      <c r="D118" s="16">
        <v>25.183530348290276</v>
      </c>
    </row>
    <row r="119" spans="2:4" x14ac:dyDescent="0.35">
      <c r="B119" s="36">
        <v>4.2939814814814757E-2</v>
      </c>
      <c r="C119">
        <v>25.182699999999997</v>
      </c>
      <c r="D119" s="16">
        <v>25.183566424086166</v>
      </c>
    </row>
    <row r="120" spans="2:4" x14ac:dyDescent="0.35">
      <c r="B120" s="36">
        <v>4.2951388888888831E-2</v>
      </c>
      <c r="C120">
        <v>25.182200000000002</v>
      </c>
      <c r="D120" s="16">
        <v>25.18383664344708</v>
      </c>
    </row>
    <row r="121" spans="2:4" x14ac:dyDescent="0.35">
      <c r="B121" s="36">
        <v>4.2962962962962904E-2</v>
      </c>
      <c r="C121">
        <v>25.182299999999998</v>
      </c>
      <c r="D121" s="16">
        <v>25.183625929754669</v>
      </c>
    </row>
    <row r="122" spans="2:4" x14ac:dyDescent="0.35">
      <c r="B122" s="36">
        <v>4.2974537037036978E-2</v>
      </c>
      <c r="C122">
        <v>25.182600000000001</v>
      </c>
      <c r="D122" s="16">
        <v>25.184198099697426</v>
      </c>
    </row>
    <row r="123" spans="2:4" x14ac:dyDescent="0.35">
      <c r="B123" s="36">
        <v>4.2986111111111051E-2</v>
      </c>
      <c r="C123">
        <v>25.182499999999997</v>
      </c>
      <c r="D123" s="16">
        <v>25.184515954689232</v>
      </c>
    </row>
    <row r="124" spans="2:4" x14ac:dyDescent="0.35">
      <c r="B124" s="36">
        <v>4.2997685185185125E-2</v>
      </c>
      <c r="C124">
        <v>25.182699999999997</v>
      </c>
      <c r="D124" s="16">
        <v>25.184192255158791</v>
      </c>
    </row>
    <row r="125" spans="2:4" x14ac:dyDescent="0.35">
      <c r="B125" s="36">
        <v>4.3009259259259199E-2</v>
      </c>
      <c r="C125">
        <v>25.182899999999997</v>
      </c>
      <c r="D125" s="16">
        <v>25.184113638356564</v>
      </c>
    </row>
    <row r="126" spans="2:4" x14ac:dyDescent="0.35">
      <c r="B126" s="36">
        <v>4.3020833333333272E-2</v>
      </c>
      <c r="C126">
        <v>25.182699999999997</v>
      </c>
      <c r="D126" s="16">
        <v>25.1836866508811</v>
      </c>
    </row>
    <row r="127" spans="2:4" x14ac:dyDescent="0.35">
      <c r="B127" s="36">
        <v>4.3032407407407346E-2</v>
      </c>
      <c r="C127">
        <v>25.182299999999998</v>
      </c>
      <c r="D127" s="16">
        <v>25.184027315040908</v>
      </c>
    </row>
    <row r="128" spans="2:4" x14ac:dyDescent="0.35">
      <c r="B128" s="36">
        <v>4.3043981481481419E-2</v>
      </c>
      <c r="C128">
        <v>25.182600000000001</v>
      </c>
      <c r="D128" s="16">
        <v>25.18410916443986</v>
      </c>
    </row>
    <row r="129" spans="2:4" x14ac:dyDescent="0.35">
      <c r="B129" s="36">
        <v>4.3055555555555493E-2</v>
      </c>
      <c r="C129">
        <v>25.182699999999997</v>
      </c>
      <c r="D129" s="16">
        <v>25.184324662408869</v>
      </c>
    </row>
    <row r="130" spans="2:4" x14ac:dyDescent="0.35">
      <c r="B130" s="36">
        <v>4.3067129629629566E-2</v>
      </c>
      <c r="C130">
        <v>25.182499999999997</v>
      </c>
      <c r="D130" s="16">
        <v>25.183550080069551</v>
      </c>
    </row>
    <row r="131" spans="2:4" x14ac:dyDescent="0.35">
      <c r="B131" s="36">
        <v>4.307870370370364E-2</v>
      </c>
      <c r="C131">
        <v>25.182299999999998</v>
      </c>
      <c r="D131" s="16">
        <v>25.183573070308057</v>
      </c>
    </row>
    <row r="132" spans="2:4" x14ac:dyDescent="0.35">
      <c r="B132" s="36">
        <v>4.3090277777777714E-2</v>
      </c>
      <c r="C132">
        <v>25.182299999999998</v>
      </c>
      <c r="D132" s="16">
        <v>25.183758492147263</v>
      </c>
    </row>
    <row r="133" spans="2:4" x14ac:dyDescent="0.35">
      <c r="B133" s="36">
        <v>4.3101851851851787E-2</v>
      </c>
      <c r="C133">
        <v>25.181899999999999</v>
      </c>
      <c r="D133" s="16">
        <v>25.183851590982442</v>
      </c>
    </row>
    <row r="134" spans="2:4" x14ac:dyDescent="0.35">
      <c r="B134" s="36">
        <v>4.3113425925925861E-2</v>
      </c>
      <c r="C134">
        <v>25.182000000000002</v>
      </c>
      <c r="D134" s="16">
        <v>25.183218389649653</v>
      </c>
    </row>
    <row r="135" spans="2:4" x14ac:dyDescent="0.35">
      <c r="B135" s="36">
        <v>4.3124999999999934E-2</v>
      </c>
      <c r="C135">
        <v>25.181800000000003</v>
      </c>
      <c r="D135" s="16">
        <v>25.183464067097759</v>
      </c>
    </row>
    <row r="136" spans="2:4" x14ac:dyDescent="0.35">
      <c r="B136" s="36">
        <v>4.3136574074074008E-2</v>
      </c>
      <c r="C136">
        <v>25.181800000000003</v>
      </c>
      <c r="D136" s="16">
        <v>25.183544856190906</v>
      </c>
    </row>
    <row r="137" spans="2:4" x14ac:dyDescent="0.35">
      <c r="B137" s="36">
        <v>4.3148148148148081E-2</v>
      </c>
      <c r="C137">
        <v>25.1815</v>
      </c>
      <c r="D137" s="16">
        <v>25.183101679937636</v>
      </c>
    </row>
    <row r="138" spans="2:4" x14ac:dyDescent="0.35">
      <c r="B138" s="36">
        <v>4.3159722222222155E-2</v>
      </c>
      <c r="C138">
        <v>25.182299999999998</v>
      </c>
      <c r="D138" s="16">
        <v>25.183749854644304</v>
      </c>
    </row>
    <row r="139" spans="2:4" x14ac:dyDescent="0.35">
      <c r="B139" s="36">
        <v>4.3171296296296229E-2</v>
      </c>
      <c r="C139">
        <v>25.182200000000002</v>
      </c>
      <c r="D139" s="16">
        <v>25.184075105779812</v>
      </c>
    </row>
    <row r="140" spans="2:4" x14ac:dyDescent="0.35">
      <c r="B140" s="36">
        <v>4.3182870370370302E-2</v>
      </c>
      <c r="C140">
        <v>25.182000000000002</v>
      </c>
      <c r="D140" s="16">
        <v>25.183607904786697</v>
      </c>
    </row>
    <row r="141" spans="2:4" x14ac:dyDescent="0.35">
      <c r="B141" s="36">
        <v>4.3194444444444376E-2</v>
      </c>
      <c r="C141">
        <v>25.182299999999998</v>
      </c>
      <c r="D141" s="16">
        <v>25.183583078432207</v>
      </c>
    </row>
    <row r="142" spans="2:4" x14ac:dyDescent="0.35">
      <c r="B142" s="36">
        <v>4.3206018518518449E-2</v>
      </c>
      <c r="C142">
        <v>25.182600000000001</v>
      </c>
      <c r="D142" s="16">
        <v>25.183426000022507</v>
      </c>
    </row>
    <row r="143" spans="2:4" x14ac:dyDescent="0.35">
      <c r="B143" s="36">
        <v>4.3217592592592523E-2</v>
      </c>
      <c r="C143">
        <v>25.182400000000001</v>
      </c>
      <c r="D143" s="16">
        <v>25.183569217051001</v>
      </c>
    </row>
    <row r="144" spans="2:4" x14ac:dyDescent="0.35">
      <c r="B144" s="36">
        <v>4.3229166666666596E-2</v>
      </c>
      <c r="C144">
        <v>25.182600000000001</v>
      </c>
      <c r="D144" s="16">
        <v>25.183698831311688</v>
      </c>
    </row>
    <row r="145" spans="2:4" x14ac:dyDescent="0.35">
      <c r="B145" s="36">
        <v>4.324074074074067E-2</v>
      </c>
      <c r="C145">
        <v>25.182400000000001</v>
      </c>
      <c r="D145" s="16">
        <v>25.183915415407625</v>
      </c>
    </row>
    <row r="146" spans="2:4" x14ac:dyDescent="0.35">
      <c r="B146" s="36">
        <v>4.3252314814814743E-2</v>
      </c>
      <c r="C146">
        <v>25.182299999999998</v>
      </c>
      <c r="D146" s="16">
        <v>25.183916036066535</v>
      </c>
    </row>
    <row r="147" spans="2:4" x14ac:dyDescent="0.35">
      <c r="B147" s="36">
        <v>4.3263888888888817E-2</v>
      </c>
      <c r="C147">
        <v>25.182400000000001</v>
      </c>
      <c r="D147" s="16">
        <v>25.18376743997959</v>
      </c>
    </row>
    <row r="148" spans="2:4" x14ac:dyDescent="0.35">
      <c r="B148" s="36">
        <v>4.3275462962962891E-2</v>
      </c>
      <c r="C148">
        <v>25.181899999999999</v>
      </c>
      <c r="D148" s="16">
        <v>25.183846341242486</v>
      </c>
    </row>
    <row r="149" spans="2:4" x14ac:dyDescent="0.35">
      <c r="B149" s="36">
        <v>4.3287037037036964E-2</v>
      </c>
      <c r="C149">
        <v>25.182200000000002</v>
      </c>
      <c r="D149" s="16">
        <v>25.184024547936474</v>
      </c>
    </row>
    <row r="150" spans="2:4" x14ac:dyDescent="0.35">
      <c r="B150" s="36">
        <v>4.3298611111111038E-2</v>
      </c>
      <c r="C150">
        <v>25.182499999999997</v>
      </c>
      <c r="D150" s="16">
        <v>25.184107923121928</v>
      </c>
    </row>
    <row r="151" spans="2:4" x14ac:dyDescent="0.35">
      <c r="B151" s="36">
        <v>4.3310185185185111E-2</v>
      </c>
      <c r="C151">
        <v>25.182400000000001</v>
      </c>
      <c r="D151" s="16">
        <v>25.184141542149007</v>
      </c>
    </row>
    <row r="152" spans="2:4" x14ac:dyDescent="0.35">
      <c r="B152" s="36">
        <v>4.3321759259259185E-2</v>
      </c>
      <c r="C152">
        <v>25.183</v>
      </c>
      <c r="D152" s="16">
        <v>25.184506696525318</v>
      </c>
    </row>
    <row r="153" spans="2:4" x14ac:dyDescent="0.35">
      <c r="B153" s="36">
        <v>4.3333333333333258E-2</v>
      </c>
      <c r="C153">
        <v>25.182499999999997</v>
      </c>
      <c r="D153" s="16">
        <v>25.184542927496466</v>
      </c>
    </row>
    <row r="154" spans="2:4" x14ac:dyDescent="0.35">
      <c r="B154" s="36">
        <v>4.3344907407407332E-2</v>
      </c>
      <c r="C154">
        <v>25.182699999999997</v>
      </c>
      <c r="D154" s="16">
        <v>25.184834714838701</v>
      </c>
    </row>
    <row r="155" spans="2:4" x14ac:dyDescent="0.35">
      <c r="B155" s="36">
        <v>4.3356481481481406E-2</v>
      </c>
      <c r="C155">
        <v>25.183199999999999</v>
      </c>
      <c r="D155" s="16">
        <v>25.184601657358314</v>
      </c>
    </row>
    <row r="156" spans="2:4" x14ac:dyDescent="0.35">
      <c r="B156" s="36">
        <v>4.3368055555555479E-2</v>
      </c>
      <c r="C156">
        <v>25.183199999999999</v>
      </c>
      <c r="D156" s="16">
        <v>25.184802181958219</v>
      </c>
    </row>
    <row r="157" spans="2:4" x14ac:dyDescent="0.35">
      <c r="B157" s="36">
        <v>4.3379629629629553E-2</v>
      </c>
      <c r="C157">
        <v>25.183500000000002</v>
      </c>
      <c r="D157" s="16">
        <v>25.184962027536983</v>
      </c>
    </row>
    <row r="158" spans="2:4" x14ac:dyDescent="0.35">
      <c r="B158" s="36">
        <v>4.3391203703703626E-2</v>
      </c>
      <c r="C158">
        <v>25.183199999999999</v>
      </c>
      <c r="D158" s="16">
        <v>25.184557719870156</v>
      </c>
    </row>
    <row r="159" spans="2:4" x14ac:dyDescent="0.35">
      <c r="B159" s="36">
        <v>4.34027777777777E-2</v>
      </c>
      <c r="C159">
        <v>25.183199999999999</v>
      </c>
      <c r="D159" s="16">
        <v>25.18461660489703</v>
      </c>
    </row>
    <row r="160" spans="2:4" x14ac:dyDescent="0.35">
      <c r="B160" s="36">
        <v>4.3414351851851773E-2</v>
      </c>
      <c r="C160">
        <v>25.183599999999998</v>
      </c>
      <c r="D160" s="16">
        <v>25.184587614947361</v>
      </c>
    </row>
    <row r="161" spans="2:4" x14ac:dyDescent="0.35">
      <c r="B161" s="36">
        <v>4.3425925925925847E-2</v>
      </c>
      <c r="C161">
        <v>25.183300000000003</v>
      </c>
      <c r="D161" s="16">
        <v>25.184299680884294</v>
      </c>
    </row>
    <row r="162" spans="2:4" x14ac:dyDescent="0.35">
      <c r="B162" s="36">
        <v>4.3437499999999921E-2</v>
      </c>
      <c r="C162">
        <v>25.182699999999997</v>
      </c>
      <c r="D162" s="16">
        <v>25.185067617170375</v>
      </c>
    </row>
    <row r="163" spans="2:4" x14ac:dyDescent="0.35">
      <c r="B163" s="36">
        <v>4.3449074074073994E-2</v>
      </c>
      <c r="C163">
        <v>25.183</v>
      </c>
      <c r="D163" s="16">
        <v>25.184706936650912</v>
      </c>
    </row>
    <row r="164" spans="2:4" x14ac:dyDescent="0.35">
      <c r="B164" s="36">
        <v>4.3460648148148068E-2</v>
      </c>
      <c r="C164">
        <v>25.182699999999997</v>
      </c>
      <c r="D164" s="16">
        <v>25.184407572107546</v>
      </c>
    </row>
    <row r="165" spans="2:4" x14ac:dyDescent="0.35">
      <c r="B165" s="36">
        <v>4.3472222222222141E-2</v>
      </c>
      <c r="C165">
        <v>25.182699999999997</v>
      </c>
      <c r="D165" s="16">
        <v>25.184744072751926</v>
      </c>
    </row>
    <row r="166" spans="2:4" x14ac:dyDescent="0.35">
      <c r="B166" s="36">
        <v>4.3483796296296215E-2</v>
      </c>
      <c r="C166">
        <v>25.182899999999997</v>
      </c>
      <c r="D166" s="16">
        <v>25.184368729197899</v>
      </c>
    </row>
    <row r="167" spans="2:4" x14ac:dyDescent="0.35">
      <c r="B167" s="36">
        <v>4.3495370370370288E-2</v>
      </c>
      <c r="C167">
        <v>25.182899999999997</v>
      </c>
      <c r="D167" s="16">
        <v>25.184408192766512</v>
      </c>
    </row>
    <row r="168" spans="2:4" x14ac:dyDescent="0.35">
      <c r="B168" s="36">
        <v>4.3506944444444362E-2</v>
      </c>
      <c r="C168">
        <v>25.183199999999999</v>
      </c>
      <c r="D168" s="16">
        <v>25.1842925950275</v>
      </c>
    </row>
    <row r="169" spans="2:4" x14ac:dyDescent="0.35">
      <c r="B169" s="36">
        <v>4.3518518518518436E-2</v>
      </c>
      <c r="C169">
        <v>25.183100000000003</v>
      </c>
      <c r="D169" s="16">
        <v>25.184200737498088</v>
      </c>
    </row>
    <row r="170" spans="2:4" x14ac:dyDescent="0.35">
      <c r="B170" s="36">
        <v>4.3530092592592509E-2</v>
      </c>
      <c r="C170">
        <v>25.183199999999999</v>
      </c>
      <c r="D170" s="16">
        <v>25.184325722701317</v>
      </c>
    </row>
    <row r="171" spans="2:4" x14ac:dyDescent="0.35">
      <c r="B171" s="36">
        <v>4.3541666666666583E-2</v>
      </c>
      <c r="C171">
        <v>25.182699999999997</v>
      </c>
      <c r="D171" s="16">
        <v>25.184055994656262</v>
      </c>
    </row>
    <row r="172" spans="2:4" x14ac:dyDescent="0.35">
      <c r="B172" s="36">
        <v>4.3553240740740656E-2</v>
      </c>
      <c r="C172">
        <v>25.183199999999999</v>
      </c>
      <c r="D172" s="16">
        <v>25.184590097583566</v>
      </c>
    </row>
    <row r="173" spans="2:4" x14ac:dyDescent="0.35">
      <c r="B173" s="36">
        <v>4.356481481481473E-2</v>
      </c>
      <c r="C173">
        <v>25.182600000000001</v>
      </c>
      <c r="D173" s="16">
        <v>25.183796404061468</v>
      </c>
    </row>
    <row r="174" spans="2:4" x14ac:dyDescent="0.35">
      <c r="B174" s="36">
        <v>4.3576388888888803E-2</v>
      </c>
      <c r="C174">
        <v>25.182699999999997</v>
      </c>
      <c r="D174" s="16">
        <v>25.183746466881246</v>
      </c>
    </row>
    <row r="175" spans="2:4" x14ac:dyDescent="0.35">
      <c r="B175" s="36">
        <v>4.3587962962962877E-2</v>
      </c>
      <c r="C175">
        <v>25.182699999999997</v>
      </c>
      <c r="D175" s="16">
        <v>25.184104845687955</v>
      </c>
    </row>
    <row r="176" spans="2:4" x14ac:dyDescent="0.35">
      <c r="B176" s="36">
        <v>4.3599537037036951E-2</v>
      </c>
      <c r="C176">
        <v>25.182600000000001</v>
      </c>
      <c r="D176" s="16">
        <v>25.184020074019884</v>
      </c>
    </row>
    <row r="177" spans="2:4" x14ac:dyDescent="0.35">
      <c r="B177" s="36">
        <v>4.3611111111111024E-2</v>
      </c>
      <c r="C177">
        <v>25.182099999999998</v>
      </c>
      <c r="D177" s="16">
        <v>25.183996644144997</v>
      </c>
    </row>
    <row r="178" spans="2:4" x14ac:dyDescent="0.35">
      <c r="B178" s="36">
        <v>4.3622685185185098E-2</v>
      </c>
      <c r="C178">
        <v>25.182200000000002</v>
      </c>
      <c r="D178" s="16">
        <v>25.184068459556897</v>
      </c>
    </row>
    <row r="179" spans="2:4" x14ac:dyDescent="0.35">
      <c r="B179" s="36">
        <v>4.3634259259259171E-2</v>
      </c>
      <c r="C179">
        <v>25.182600000000001</v>
      </c>
      <c r="D179" s="16">
        <v>25.18392389774624</v>
      </c>
    </row>
    <row r="180" spans="2:4" x14ac:dyDescent="0.35">
      <c r="B180" s="36">
        <v>4.3645833333333245E-2</v>
      </c>
      <c r="C180">
        <v>25.182200000000002</v>
      </c>
      <c r="D180" s="16">
        <v>25.183751406291606</v>
      </c>
    </row>
    <row r="181" spans="2:4" x14ac:dyDescent="0.35">
      <c r="B181" s="36">
        <v>4.3657407407407318E-2</v>
      </c>
      <c r="C181">
        <v>25.182400000000001</v>
      </c>
      <c r="D181" s="16">
        <v>25.183852211641408</v>
      </c>
    </row>
    <row r="182" spans="2:4" x14ac:dyDescent="0.35">
      <c r="B182" s="36">
        <v>4.3668981481481392E-2</v>
      </c>
      <c r="C182">
        <v>25.182499999999997</v>
      </c>
      <c r="D182" s="16">
        <v>25.184354247154488</v>
      </c>
    </row>
    <row r="183" spans="2:4" x14ac:dyDescent="0.35">
      <c r="B183" s="36">
        <v>4.3680555555555466E-2</v>
      </c>
      <c r="C183">
        <v>25.182099999999998</v>
      </c>
      <c r="D183" s="16">
        <v>25.183962430321287</v>
      </c>
    </row>
    <row r="184" spans="2:4" x14ac:dyDescent="0.35">
      <c r="B184" s="36">
        <v>4.3692129629629539E-2</v>
      </c>
      <c r="C184">
        <v>25.182299999999998</v>
      </c>
      <c r="D184" s="16">
        <v>25.184098225325783</v>
      </c>
    </row>
    <row r="185" spans="2:4" x14ac:dyDescent="0.35">
      <c r="B185" s="36">
        <v>4.3703703703703613E-2</v>
      </c>
      <c r="C185">
        <v>25.182600000000001</v>
      </c>
      <c r="D185" s="16">
        <v>25.184343308039615</v>
      </c>
    </row>
    <row r="186" spans="2:4" x14ac:dyDescent="0.35">
      <c r="B186" s="36">
        <v>4.3715277777777686E-2</v>
      </c>
      <c r="C186">
        <v>25.182400000000001</v>
      </c>
      <c r="D186" s="16">
        <v>25.184405735991277</v>
      </c>
    </row>
    <row r="187" spans="2:4" x14ac:dyDescent="0.35">
      <c r="B187" s="36">
        <v>4.372685185185176E-2</v>
      </c>
      <c r="C187">
        <v>25.182400000000001</v>
      </c>
      <c r="D187" s="16">
        <v>25.184236166781375</v>
      </c>
    </row>
    <row r="188" spans="2:4" x14ac:dyDescent="0.35">
      <c r="B188" s="36">
        <v>4.3738425925925833E-2</v>
      </c>
      <c r="C188">
        <v>25.182099999999998</v>
      </c>
      <c r="D188" s="16">
        <v>25.183947922418838</v>
      </c>
    </row>
    <row r="189" spans="2:4" x14ac:dyDescent="0.35">
      <c r="B189" s="36">
        <v>4.3749999999999907E-2</v>
      </c>
      <c r="C189">
        <v>25.182200000000002</v>
      </c>
      <c r="D189" s="16">
        <v>25.183829557591253</v>
      </c>
    </row>
    <row r="190" spans="2:4" x14ac:dyDescent="0.35">
      <c r="B190" s="36">
        <v>4.3761574074073981E-2</v>
      </c>
      <c r="C190">
        <v>25.181899999999999</v>
      </c>
      <c r="D190" s="16">
        <v>25.183689443846106</v>
      </c>
    </row>
    <row r="191" spans="2:4" x14ac:dyDescent="0.35">
      <c r="B191" s="36">
        <v>4.3773148148148054E-2</v>
      </c>
      <c r="C191">
        <v>25.182499999999997</v>
      </c>
      <c r="D191" s="16">
        <v>25.183610516726105</v>
      </c>
    </row>
    <row r="192" spans="2:4" x14ac:dyDescent="0.35">
      <c r="B192" s="36">
        <v>4.3784722222222128E-2</v>
      </c>
      <c r="C192">
        <v>25.181899999999999</v>
      </c>
      <c r="D192" s="16">
        <v>25.183411362818447</v>
      </c>
    </row>
    <row r="193" spans="2:4" x14ac:dyDescent="0.35">
      <c r="B193" s="36">
        <v>4.3796296296296201E-2</v>
      </c>
      <c r="C193">
        <v>25.182099999999998</v>
      </c>
      <c r="D193" s="16">
        <v>25.183729967699037</v>
      </c>
    </row>
    <row r="194" spans="2:4" x14ac:dyDescent="0.35">
      <c r="B194" s="36">
        <v>4.3807870370370275E-2</v>
      </c>
      <c r="C194">
        <v>25.182200000000002</v>
      </c>
      <c r="D194" s="16">
        <v>25.184068614721582</v>
      </c>
    </row>
    <row r="195" spans="2:4" x14ac:dyDescent="0.35">
      <c r="B195" s="36">
        <v>4.3819444444444348E-2</v>
      </c>
      <c r="C195">
        <v>25.181800000000003</v>
      </c>
      <c r="D195" s="16">
        <v>25.183799041861789</v>
      </c>
    </row>
    <row r="196" spans="2:4" x14ac:dyDescent="0.35">
      <c r="B196" s="36">
        <v>4.3831018518518422E-2</v>
      </c>
      <c r="C196">
        <v>25.182400000000001</v>
      </c>
      <c r="D196" s="16">
        <v>25.184100371771365</v>
      </c>
    </row>
    <row r="197" spans="2:4" x14ac:dyDescent="0.35">
      <c r="B197" s="36">
        <v>4.3842592592592496E-2</v>
      </c>
      <c r="C197">
        <v>25.181800000000003</v>
      </c>
      <c r="D197" s="16">
        <v>25.183979369138001</v>
      </c>
    </row>
    <row r="198" spans="2:4" x14ac:dyDescent="0.35">
      <c r="B198" s="36">
        <v>4.3854166666666569E-2</v>
      </c>
      <c r="C198">
        <v>25.182299999999998</v>
      </c>
      <c r="D198" s="16">
        <v>25.184152481263197</v>
      </c>
    </row>
    <row r="199" spans="2:4" x14ac:dyDescent="0.35">
      <c r="B199" s="36">
        <v>4.3865740740740643E-2</v>
      </c>
      <c r="C199">
        <v>25.181899999999999</v>
      </c>
      <c r="D199" s="16">
        <v>25.183552717869759</v>
      </c>
    </row>
    <row r="200" spans="2:4" x14ac:dyDescent="0.35">
      <c r="B200" s="36">
        <v>4.3877314814814716E-2</v>
      </c>
      <c r="C200">
        <v>25.181800000000003</v>
      </c>
      <c r="D200" s="16">
        <v>25.183825704333856</v>
      </c>
    </row>
    <row r="201" spans="2:4" x14ac:dyDescent="0.35">
      <c r="B201" s="36">
        <v>4.388888888888879E-2</v>
      </c>
      <c r="C201">
        <v>25.182499999999997</v>
      </c>
      <c r="D201" s="16">
        <v>25.183632705280615</v>
      </c>
    </row>
    <row r="202" spans="2:4" x14ac:dyDescent="0.35">
      <c r="B202" s="36">
        <v>4.3900462962962863E-2</v>
      </c>
      <c r="C202">
        <v>25.181899999999999</v>
      </c>
      <c r="D202" s="16">
        <v>25.183276498829741</v>
      </c>
    </row>
    <row r="203" spans="2:4" x14ac:dyDescent="0.35">
      <c r="B203" s="36">
        <v>4.3912037037036937E-2</v>
      </c>
      <c r="C203">
        <v>25.181399999999996</v>
      </c>
      <c r="D203" s="16">
        <v>25.182837486197229</v>
      </c>
    </row>
    <row r="204" spans="2:4" x14ac:dyDescent="0.35">
      <c r="B204" s="36">
        <v>4.3923611111111011E-2</v>
      </c>
      <c r="C204">
        <v>25.1815</v>
      </c>
      <c r="D204" s="16">
        <v>25.183010132769937</v>
      </c>
    </row>
    <row r="205" spans="2:4" x14ac:dyDescent="0.35">
      <c r="B205" s="36">
        <v>4.3935185185185084E-2</v>
      </c>
      <c r="C205">
        <v>25.181100000000001</v>
      </c>
      <c r="D205" s="16">
        <v>25.182595636189831</v>
      </c>
    </row>
    <row r="206" spans="2:4" x14ac:dyDescent="0.35">
      <c r="B206" s="36">
        <v>4.3946759259259158E-2</v>
      </c>
      <c r="C206">
        <v>25.181100000000001</v>
      </c>
      <c r="D206" s="16">
        <v>25.18233268380618</v>
      </c>
    </row>
    <row r="207" spans="2:4" x14ac:dyDescent="0.35">
      <c r="B207" s="36">
        <v>4.3958333333333231E-2</v>
      </c>
      <c r="C207">
        <v>25.180900000000001</v>
      </c>
      <c r="D207" s="16">
        <v>25.182388000007109</v>
      </c>
    </row>
    <row r="208" spans="2:4" x14ac:dyDescent="0.35">
      <c r="B208" s="36">
        <v>4.3969907407407305E-2</v>
      </c>
      <c r="C208">
        <v>25.180700000000002</v>
      </c>
      <c r="D208" s="16">
        <v>25.182110100111856</v>
      </c>
    </row>
    <row r="209" spans="2:4" x14ac:dyDescent="0.35">
      <c r="B209" s="36">
        <v>4.3981481481481378E-2</v>
      </c>
      <c r="C209">
        <v>25.180100000000003</v>
      </c>
      <c r="D209" s="16">
        <v>25.181728446821921</v>
      </c>
    </row>
    <row r="210" spans="2:4" x14ac:dyDescent="0.35">
      <c r="B210" s="36">
        <v>4.3993055555555452E-2</v>
      </c>
      <c r="C210">
        <v>25.18</v>
      </c>
      <c r="D210" s="16">
        <v>25.181795788271984</v>
      </c>
    </row>
    <row r="211" spans="2:4" x14ac:dyDescent="0.35">
      <c r="B211" s="36">
        <v>4.4004629629629526E-2</v>
      </c>
      <c r="C211">
        <v>25.179900000000004</v>
      </c>
      <c r="D211" s="16">
        <v>25.181498311822509</v>
      </c>
    </row>
    <row r="212" spans="2:4" x14ac:dyDescent="0.35">
      <c r="B212" s="36">
        <v>4.4016203703703599E-2</v>
      </c>
      <c r="C212">
        <v>25.180100000000003</v>
      </c>
      <c r="D212" s="16">
        <v>25.181326130820764</v>
      </c>
    </row>
    <row r="213" spans="2:4" x14ac:dyDescent="0.35">
      <c r="B213" s="36">
        <v>4.4027777777777673E-2</v>
      </c>
      <c r="C213">
        <v>25.180100000000003</v>
      </c>
      <c r="D213" s="16">
        <v>25.181787176634884</v>
      </c>
    </row>
    <row r="214" spans="2:4" x14ac:dyDescent="0.35">
      <c r="B214" s="36">
        <v>4.4039351851851746E-2</v>
      </c>
      <c r="C214">
        <v>25.179499999999997</v>
      </c>
      <c r="D214" s="16">
        <v>25.18146717545568</v>
      </c>
    </row>
    <row r="215" spans="2:4" x14ac:dyDescent="0.35">
      <c r="B215" s="36">
        <v>4.405092592592582E-2</v>
      </c>
      <c r="C215">
        <v>25.179699999999997</v>
      </c>
      <c r="D215" s="16">
        <v>25.181884594164842</v>
      </c>
    </row>
    <row r="216" spans="2:4" x14ac:dyDescent="0.35">
      <c r="B216" s="36">
        <v>4.4062499999999893E-2</v>
      </c>
      <c r="C216">
        <v>25.179900000000004</v>
      </c>
      <c r="D216" s="16">
        <v>25.181938850066786</v>
      </c>
    </row>
    <row r="217" spans="2:4" x14ac:dyDescent="0.35">
      <c r="B217" s="36">
        <v>4.4074074074073967E-2</v>
      </c>
      <c r="C217">
        <v>25.180500000000002</v>
      </c>
      <c r="D217" s="16">
        <v>25.181875180843576</v>
      </c>
    </row>
    <row r="218" spans="2:4" x14ac:dyDescent="0.35">
      <c r="B218" s="36">
        <v>4.4085648148148041E-2</v>
      </c>
      <c r="C218">
        <v>25.180100000000003</v>
      </c>
      <c r="D218" s="16">
        <v>25.182121659878135</v>
      </c>
    </row>
    <row r="219" spans="2:4" x14ac:dyDescent="0.35">
      <c r="B219" s="36">
        <v>4.4097222222222114E-2</v>
      </c>
      <c r="C219">
        <v>25.180900000000001</v>
      </c>
      <c r="D219" s="16">
        <v>25.182967746949373</v>
      </c>
    </row>
    <row r="220" spans="2:4" x14ac:dyDescent="0.35">
      <c r="B220" s="36">
        <v>4.4108796296296188E-2</v>
      </c>
      <c r="C220">
        <v>25.180500000000002</v>
      </c>
      <c r="D220" s="16">
        <v>25.182602282409846</v>
      </c>
    </row>
    <row r="221" spans="2:4" x14ac:dyDescent="0.35">
      <c r="B221" s="36">
        <v>4.4120370370370261E-2</v>
      </c>
      <c r="C221">
        <v>25.1813</v>
      </c>
      <c r="D221" s="16">
        <v>25.183004262372606</v>
      </c>
    </row>
    <row r="222" spans="2:4" x14ac:dyDescent="0.35">
      <c r="B222" s="36">
        <v>4.4131944444444335E-2</v>
      </c>
      <c r="C222">
        <v>25.181199999999997</v>
      </c>
      <c r="D222" s="16">
        <v>25.183021071880489</v>
      </c>
    </row>
    <row r="223" spans="2:4" x14ac:dyDescent="0.35">
      <c r="B223" s="36">
        <v>4.4143518518518408E-2</v>
      </c>
      <c r="C223">
        <v>25.181600000000003</v>
      </c>
      <c r="D223" s="16">
        <v>25.183500453222393</v>
      </c>
    </row>
    <row r="224" spans="2:4" x14ac:dyDescent="0.35">
      <c r="B224" s="36">
        <v>4.4155092592592482E-2</v>
      </c>
      <c r="C224">
        <v>25.181899999999999</v>
      </c>
      <c r="D224" s="16">
        <v>25.183536373853258</v>
      </c>
    </row>
    <row r="225" spans="2:4" x14ac:dyDescent="0.35">
      <c r="B225" s="36">
        <v>4.4166666666666556E-2</v>
      </c>
      <c r="C225">
        <v>25.1815</v>
      </c>
      <c r="D225" s="16">
        <v>25.183421681271511</v>
      </c>
    </row>
    <row r="226" spans="2:4" x14ac:dyDescent="0.35">
      <c r="B226" s="36">
        <v>4.4178240740740629E-2</v>
      </c>
      <c r="C226">
        <v>25.181600000000003</v>
      </c>
      <c r="D226" s="16">
        <v>25.183491970884859</v>
      </c>
    </row>
    <row r="227" spans="2:4" x14ac:dyDescent="0.35">
      <c r="B227" s="36">
        <v>4.4189814814814703E-2</v>
      </c>
      <c r="C227">
        <v>25.181800000000003</v>
      </c>
      <c r="D227" s="16">
        <v>25.183780835867481</v>
      </c>
    </row>
    <row r="228" spans="2:4" x14ac:dyDescent="0.35">
      <c r="B228" s="36">
        <v>4.4201388888888776E-2</v>
      </c>
      <c r="C228">
        <v>25.181800000000003</v>
      </c>
      <c r="D228" s="16">
        <v>25.183850039335198</v>
      </c>
    </row>
    <row r="229" spans="2:4" x14ac:dyDescent="0.35">
      <c r="B229" s="36">
        <v>4.421296296296285E-2</v>
      </c>
      <c r="C229">
        <v>25.182099999999998</v>
      </c>
      <c r="D229" s="16">
        <v>25.183778999751553</v>
      </c>
    </row>
    <row r="230" spans="2:4" x14ac:dyDescent="0.35">
      <c r="B230" s="36">
        <v>4.4224537037036923E-2</v>
      </c>
      <c r="C230">
        <v>25.182099999999998</v>
      </c>
      <c r="D230" s="16">
        <v>25.184350393896523</v>
      </c>
    </row>
    <row r="231" spans="2:4" x14ac:dyDescent="0.35">
      <c r="B231" s="36">
        <v>4.4236111111110997E-2</v>
      </c>
      <c r="C231">
        <v>25.182400000000001</v>
      </c>
      <c r="D231" s="16">
        <v>25.184272397749623</v>
      </c>
    </row>
    <row r="232" spans="2:4" x14ac:dyDescent="0.35">
      <c r="B232" s="36">
        <v>4.4247685185185071E-2</v>
      </c>
      <c r="C232">
        <v>25.182600000000001</v>
      </c>
      <c r="D232" s="16">
        <v>25.184115784802088</v>
      </c>
    </row>
    <row r="233" spans="2:4" x14ac:dyDescent="0.35">
      <c r="B233" s="36">
        <v>4.4259259259259144E-2</v>
      </c>
      <c r="C233">
        <v>25.182299999999998</v>
      </c>
      <c r="D233" s="16">
        <v>25.184577917149795</v>
      </c>
    </row>
    <row r="234" spans="2:4" x14ac:dyDescent="0.35">
      <c r="B234" s="36">
        <v>4.4270833333333218E-2</v>
      </c>
      <c r="C234">
        <v>25.1828</v>
      </c>
      <c r="D234" s="16">
        <v>25.185445572742765</v>
      </c>
    </row>
    <row r="235" spans="2:4" x14ac:dyDescent="0.35">
      <c r="B235" s="36">
        <v>4.4282407407407291E-2</v>
      </c>
      <c r="C235">
        <v>25.182600000000001</v>
      </c>
      <c r="D235" s="16">
        <v>25.184394486546751</v>
      </c>
    </row>
    <row r="236" spans="2:4" x14ac:dyDescent="0.35">
      <c r="B236" s="36">
        <v>4.4293981481481365E-2</v>
      </c>
      <c r="C236">
        <v>25.182600000000001</v>
      </c>
      <c r="D236" s="16">
        <v>25.184761347762844</v>
      </c>
    </row>
    <row r="237" spans="2:4" x14ac:dyDescent="0.35">
      <c r="B237" s="36">
        <v>4.4305555555555438E-2</v>
      </c>
      <c r="C237">
        <v>25.182899999999997</v>
      </c>
      <c r="D237" s="16">
        <v>25.184390012629649</v>
      </c>
    </row>
    <row r="238" spans="2:4" x14ac:dyDescent="0.35">
      <c r="B238" s="36">
        <v>4.4317129629629512E-2</v>
      </c>
      <c r="C238">
        <v>25.183</v>
      </c>
      <c r="D238" s="16">
        <v>25.185313320613602</v>
      </c>
    </row>
    <row r="239" spans="2:4" x14ac:dyDescent="0.35">
      <c r="B239" s="36">
        <v>4.4328703703703586E-2</v>
      </c>
      <c r="C239">
        <v>25.183799999999998</v>
      </c>
      <c r="D239" s="16">
        <v>25.186042103871273</v>
      </c>
    </row>
    <row r="240" spans="2:4" x14ac:dyDescent="0.35">
      <c r="B240" s="36">
        <v>4.4340277777777659E-2</v>
      </c>
      <c r="C240">
        <v>25.1843</v>
      </c>
      <c r="D240" s="16">
        <v>25.186677788370503</v>
      </c>
    </row>
    <row r="241" spans="2:4" x14ac:dyDescent="0.35">
      <c r="B241" s="36">
        <v>4.4351851851851733E-2</v>
      </c>
      <c r="C241">
        <v>25.185699999999997</v>
      </c>
      <c r="D241" s="16">
        <v>25.187817370995049</v>
      </c>
    </row>
    <row r="242" spans="2:4" x14ac:dyDescent="0.35">
      <c r="B242" s="36">
        <v>4.4363425925925806E-2</v>
      </c>
      <c r="C242">
        <v>25.186399999999999</v>
      </c>
      <c r="D242" s="16">
        <v>25.18973598564429</v>
      </c>
    </row>
    <row r="243" spans="2:4" x14ac:dyDescent="0.35">
      <c r="B243" s="36">
        <v>4.437499999999988E-2</v>
      </c>
      <c r="C243">
        <v>25.187800000000003</v>
      </c>
      <c r="D243" s="16">
        <v>25.189956242365326</v>
      </c>
    </row>
    <row r="244" spans="2:4" x14ac:dyDescent="0.35">
      <c r="B244" s="36">
        <v>4.4386574074073953E-2</v>
      </c>
      <c r="C244">
        <v>25.188299999999998</v>
      </c>
      <c r="D244" s="16">
        <v>25.190824235529021</v>
      </c>
    </row>
    <row r="245" spans="2:4" x14ac:dyDescent="0.35">
      <c r="B245" s="36">
        <v>4.4398148148148027E-2</v>
      </c>
      <c r="C245">
        <v>25.1892</v>
      </c>
      <c r="D245" s="16">
        <v>25.191462688037518</v>
      </c>
    </row>
    <row r="246" spans="2:4" x14ac:dyDescent="0.35">
      <c r="B246" s="36">
        <v>4.4409722222222101E-2</v>
      </c>
      <c r="C246">
        <v>25.189700000000002</v>
      </c>
      <c r="D246" s="16">
        <v>25.192579307835217</v>
      </c>
    </row>
    <row r="247" spans="2:4" x14ac:dyDescent="0.35">
      <c r="B247" s="36">
        <v>4.4421296296296174E-2</v>
      </c>
      <c r="C247">
        <v>25.1905</v>
      </c>
      <c r="D247" s="16">
        <v>25.193249983306202</v>
      </c>
    </row>
    <row r="248" spans="2:4" x14ac:dyDescent="0.35">
      <c r="B248" s="36">
        <v>4.4432870370370248E-2</v>
      </c>
      <c r="C248">
        <v>25.191200000000002</v>
      </c>
      <c r="D248" s="16">
        <v>25.19374092590391</v>
      </c>
    </row>
    <row r="249" spans="2:4" x14ac:dyDescent="0.35">
      <c r="B249" s="36">
        <v>4.4444444444444321E-2</v>
      </c>
      <c r="C249">
        <v>25.191400000000002</v>
      </c>
      <c r="D249" s="16">
        <v>25.193977371787412</v>
      </c>
    </row>
    <row r="250" spans="2:4" x14ac:dyDescent="0.35">
      <c r="B250" s="36">
        <v>4.4456018518518395E-2</v>
      </c>
      <c r="C250">
        <v>25.192100000000003</v>
      </c>
      <c r="D250" s="16">
        <v>25.194219222608751</v>
      </c>
    </row>
    <row r="251" spans="2:4" x14ac:dyDescent="0.35">
      <c r="B251" s="36">
        <v>4.4467592592592468E-2</v>
      </c>
      <c r="C251">
        <v>25.191899999999997</v>
      </c>
      <c r="D251" s="16">
        <v>25.193371115575644</v>
      </c>
    </row>
    <row r="252" spans="2:4" x14ac:dyDescent="0.35">
      <c r="B252" s="36">
        <v>4.4479166666666542E-2</v>
      </c>
      <c r="C252">
        <v>25.191400000000002</v>
      </c>
      <c r="D252" s="16">
        <v>25.193606190807543</v>
      </c>
    </row>
    <row r="253" spans="2:4" x14ac:dyDescent="0.35">
      <c r="B253" s="36">
        <v>4.4490740740740616E-2</v>
      </c>
      <c r="C253">
        <v>25.191699999999997</v>
      </c>
      <c r="D253" s="16">
        <v>25.193201416611942</v>
      </c>
    </row>
    <row r="254" spans="2:4" x14ac:dyDescent="0.35">
      <c r="B254" s="36">
        <v>4.4502314814814689E-2</v>
      </c>
      <c r="C254">
        <v>25.191000000000003</v>
      </c>
      <c r="D254" s="16">
        <v>25.192913947310956</v>
      </c>
    </row>
    <row r="255" spans="2:4" x14ac:dyDescent="0.35">
      <c r="B255" s="36">
        <v>4.4513888888888763E-2</v>
      </c>
      <c r="C255">
        <v>25.190800000000003</v>
      </c>
      <c r="D255" s="16">
        <v>25.19253937867586</v>
      </c>
    </row>
    <row r="256" spans="2:4" x14ac:dyDescent="0.35">
      <c r="B256" s="36">
        <v>4.4525462962962836E-2</v>
      </c>
      <c r="C256">
        <v>25.190600000000003</v>
      </c>
      <c r="D256" s="16">
        <v>25.191988309775525</v>
      </c>
    </row>
    <row r="257" spans="2:4" x14ac:dyDescent="0.35">
      <c r="B257" s="36">
        <v>4.453703703703691E-2</v>
      </c>
      <c r="C257">
        <v>25.190100000000001</v>
      </c>
      <c r="D257" s="16">
        <v>25.191732752864255</v>
      </c>
    </row>
    <row r="258" spans="2:4" x14ac:dyDescent="0.35">
      <c r="B258" s="36">
        <v>4.4548611111110983E-2</v>
      </c>
      <c r="C258">
        <v>25.189700000000002</v>
      </c>
      <c r="D258" s="16">
        <v>25.19183001551562</v>
      </c>
    </row>
    <row r="259" spans="2:4" x14ac:dyDescent="0.35">
      <c r="B259" s="36">
        <v>4.4560185185185057E-2</v>
      </c>
      <c r="C259">
        <v>25.189500000000002</v>
      </c>
      <c r="D259" s="16">
        <v>25.191104463616171</v>
      </c>
    </row>
    <row r="260" spans="2:4" x14ac:dyDescent="0.35">
      <c r="B260" s="36">
        <v>4.4571759259259131E-2</v>
      </c>
      <c r="C260">
        <v>25.1892</v>
      </c>
      <c r="D260" s="16">
        <v>25.190571445815408</v>
      </c>
    </row>
    <row r="261" spans="2:4" x14ac:dyDescent="0.35">
      <c r="B261" s="36">
        <v>4.4583333333333204E-2</v>
      </c>
      <c r="C261">
        <v>25.188400000000001</v>
      </c>
      <c r="D261" s="16">
        <v>25.190626451821004</v>
      </c>
    </row>
    <row r="262" spans="2:4" x14ac:dyDescent="0.35">
      <c r="B262" s="36">
        <v>4.4594907407407278E-2</v>
      </c>
      <c r="C262">
        <v>25.188200000000002</v>
      </c>
      <c r="D262" s="16">
        <v>25.189872246375671</v>
      </c>
    </row>
    <row r="263" spans="2:4" x14ac:dyDescent="0.35">
      <c r="B263" s="36">
        <v>4.4606481481481351E-2</v>
      </c>
      <c r="C263">
        <v>25.187600000000003</v>
      </c>
      <c r="D263" s="16">
        <v>25.189335685835374</v>
      </c>
    </row>
    <row r="264" spans="2:4" x14ac:dyDescent="0.35">
      <c r="B264" s="36">
        <v>4.4618055555555425E-2</v>
      </c>
      <c r="C264">
        <v>25.187399999999997</v>
      </c>
      <c r="D264" s="16">
        <v>25.18922792375912</v>
      </c>
    </row>
    <row r="265" spans="2:4" x14ac:dyDescent="0.35">
      <c r="B265" s="36">
        <v>4.4629629629629498E-2</v>
      </c>
      <c r="C265">
        <v>25.187199999999997</v>
      </c>
      <c r="D265" s="16">
        <v>25.188359025876366</v>
      </c>
    </row>
    <row r="266" spans="2:4" x14ac:dyDescent="0.35">
      <c r="B266" s="36">
        <v>4.4641203703703572E-2</v>
      </c>
      <c r="C266">
        <v>25.186599999999999</v>
      </c>
      <c r="D266" s="16">
        <v>25.187740771252265</v>
      </c>
    </row>
    <row r="267" spans="2:4" x14ac:dyDescent="0.35">
      <c r="B267" s="36">
        <v>4.4652777777777646E-2</v>
      </c>
      <c r="C267">
        <v>25.186100000000003</v>
      </c>
      <c r="D267" s="16">
        <v>25.187626544022635</v>
      </c>
    </row>
    <row r="268" spans="2:4" x14ac:dyDescent="0.35">
      <c r="B268" s="36">
        <v>4.4664351851851719E-2</v>
      </c>
      <c r="C268">
        <v>25.185699999999997</v>
      </c>
      <c r="D268" s="16">
        <v>25.186952637065303</v>
      </c>
    </row>
    <row r="269" spans="2:4" x14ac:dyDescent="0.35">
      <c r="B269" s="36">
        <v>4.4675925925925793E-2</v>
      </c>
      <c r="C269">
        <v>25.185200000000002</v>
      </c>
      <c r="D269" s="16">
        <v>25.186654048147432</v>
      </c>
    </row>
    <row r="270" spans="2:4" x14ac:dyDescent="0.35">
      <c r="B270" s="36">
        <v>4.4687499999999866E-2</v>
      </c>
      <c r="C270">
        <v>25.184899999999999</v>
      </c>
      <c r="D270" s="16">
        <v>25.185423384176374</v>
      </c>
    </row>
    <row r="271" spans="2:4" x14ac:dyDescent="0.35">
      <c r="B271" s="36">
        <v>4.469907407407394E-2</v>
      </c>
      <c r="C271">
        <v>25.183999999999997</v>
      </c>
      <c r="D271" s="16">
        <v>25.185245668763855</v>
      </c>
    </row>
    <row r="272" spans="2:4" x14ac:dyDescent="0.35">
      <c r="B272" s="36">
        <v>4.4710648148148013E-2</v>
      </c>
      <c r="C272">
        <v>25.183</v>
      </c>
      <c r="D272" s="16">
        <v>25.184950467761041</v>
      </c>
    </row>
    <row r="273" spans="2:4" x14ac:dyDescent="0.35">
      <c r="B273" s="36">
        <v>4.4722222222222087E-2</v>
      </c>
      <c r="C273">
        <v>25.182899999999997</v>
      </c>
      <c r="D273" s="16">
        <v>25.184391564277178</v>
      </c>
    </row>
    <row r="274" spans="2:4" x14ac:dyDescent="0.35">
      <c r="B274" s="36">
        <v>4.473379629629616E-2</v>
      </c>
      <c r="C274">
        <v>25.182499999999997</v>
      </c>
      <c r="D274" s="16">
        <v>25.184985612583375</v>
      </c>
    </row>
    <row r="275" spans="2:4" x14ac:dyDescent="0.35">
      <c r="B275" s="36">
        <v>4.4745370370370234E-2</v>
      </c>
      <c r="C275">
        <v>25.1828</v>
      </c>
      <c r="D275" s="16">
        <v>25.184002799012774</v>
      </c>
    </row>
    <row r="276" spans="2:4" x14ac:dyDescent="0.35">
      <c r="B276" s="36">
        <v>4.4756944444444308E-2</v>
      </c>
      <c r="C276">
        <v>25.182600000000001</v>
      </c>
      <c r="D276" s="16">
        <v>25.184436562055623</v>
      </c>
    </row>
    <row r="277" spans="2:4" x14ac:dyDescent="0.35">
      <c r="B277" s="36">
        <v>4.4768518518518381E-2</v>
      </c>
      <c r="C277">
        <v>25.182699999999997</v>
      </c>
      <c r="D277" s="16">
        <v>25.184461388416423</v>
      </c>
    </row>
    <row r="278" spans="2:4" x14ac:dyDescent="0.35">
      <c r="B278" s="36">
        <v>4.4780092592592455E-2</v>
      </c>
      <c r="C278">
        <v>25.183199999999999</v>
      </c>
      <c r="D278" s="16">
        <v>25.184496688398497</v>
      </c>
    </row>
    <row r="279" spans="2:4" x14ac:dyDescent="0.35">
      <c r="B279" s="36">
        <v>4.4791666666666528E-2</v>
      </c>
      <c r="C279">
        <v>25.182899999999997</v>
      </c>
      <c r="D279" s="16">
        <v>25.18413166332715</v>
      </c>
    </row>
    <row r="280" spans="2:4" x14ac:dyDescent="0.35">
      <c r="B280" s="36">
        <v>4.4803240740740602E-2</v>
      </c>
      <c r="C280">
        <v>25.1828</v>
      </c>
      <c r="D280" s="16">
        <v>25.184418071589107</v>
      </c>
    </row>
    <row r="281" spans="2:4" x14ac:dyDescent="0.35">
      <c r="B281" s="36">
        <v>4.4814814814814675E-2</v>
      </c>
      <c r="C281">
        <v>25.1828</v>
      </c>
      <c r="D281" s="16">
        <v>25.184023772112766</v>
      </c>
    </row>
    <row r="282" spans="2:4" x14ac:dyDescent="0.35">
      <c r="B282" s="36">
        <v>4.4826388888888749E-2</v>
      </c>
      <c r="C282">
        <v>25.182299999999998</v>
      </c>
      <c r="D282" s="16">
        <v>25.183675091109535</v>
      </c>
    </row>
    <row r="283" spans="2:4" x14ac:dyDescent="0.35">
      <c r="B283" s="36">
        <v>4.4837962962962823E-2</v>
      </c>
      <c r="C283">
        <v>25.181899999999999</v>
      </c>
      <c r="D283" s="16">
        <v>25.18322547550423</v>
      </c>
    </row>
    <row r="284" spans="2:4" x14ac:dyDescent="0.35">
      <c r="B284" s="36">
        <v>4.4849537037036896E-2</v>
      </c>
      <c r="C284">
        <v>25.1813</v>
      </c>
      <c r="D284" s="16">
        <v>25.182377681557227</v>
      </c>
    </row>
    <row r="285" spans="2:4" x14ac:dyDescent="0.35">
      <c r="B285" s="36">
        <v>4.486111111111097E-2</v>
      </c>
      <c r="C285">
        <v>25.181199999999997</v>
      </c>
      <c r="D285" s="16">
        <v>25.182230637184375</v>
      </c>
    </row>
    <row r="286" spans="2:4" x14ac:dyDescent="0.35">
      <c r="B286" s="36">
        <v>4.4872685185185043E-2</v>
      </c>
      <c r="C286">
        <v>25.180599999999998</v>
      </c>
      <c r="D286" s="16">
        <v>25.182000967644797</v>
      </c>
    </row>
    <row r="287" spans="2:4" x14ac:dyDescent="0.35">
      <c r="B287" s="36">
        <v>4.4884259259259117E-2</v>
      </c>
      <c r="C287">
        <v>25.179499999999997</v>
      </c>
      <c r="D287" s="16">
        <v>25.181047894822825</v>
      </c>
    </row>
    <row r="288" spans="2:4" x14ac:dyDescent="0.35">
      <c r="B288" s="36">
        <v>4.489583333333319E-2</v>
      </c>
      <c r="C288">
        <v>25.179200000000002</v>
      </c>
      <c r="D288" s="16">
        <v>25.180279649120394</v>
      </c>
    </row>
    <row r="289" spans="2:4" x14ac:dyDescent="0.35">
      <c r="B289" s="36">
        <v>4.4907407407407264E-2</v>
      </c>
      <c r="C289">
        <v>25.1783</v>
      </c>
      <c r="D289" s="16">
        <v>25.179518799768289</v>
      </c>
    </row>
    <row r="290" spans="2:4" x14ac:dyDescent="0.35">
      <c r="B290" s="36">
        <v>4.4918981481481338E-2</v>
      </c>
      <c r="C290">
        <v>25.177599999999998</v>
      </c>
      <c r="D290" s="16">
        <v>25.178772148138535</v>
      </c>
    </row>
    <row r="291" spans="2:4" x14ac:dyDescent="0.35">
      <c r="B291" s="36">
        <v>4.4930555555555411E-2</v>
      </c>
      <c r="C291">
        <v>25.177700000000002</v>
      </c>
      <c r="D291" s="16">
        <v>25.178603510198059</v>
      </c>
    </row>
    <row r="292" spans="2:4" x14ac:dyDescent="0.35">
      <c r="B292" s="36">
        <v>4.4942129629629485E-2</v>
      </c>
      <c r="C292">
        <v>25.177100000000003</v>
      </c>
      <c r="D292" s="16">
        <v>25.17857392550269</v>
      </c>
    </row>
    <row r="293" spans="2:4" x14ac:dyDescent="0.35">
      <c r="B293" s="36">
        <v>4.4953703703703558E-2</v>
      </c>
      <c r="C293">
        <v>25.176600000000001</v>
      </c>
      <c r="D293" s="16">
        <v>25.178122138273011</v>
      </c>
    </row>
    <row r="294" spans="2:4" x14ac:dyDescent="0.35">
      <c r="B294" s="36">
        <v>4.4965277777777632E-2</v>
      </c>
      <c r="C294">
        <v>25.176200000000001</v>
      </c>
      <c r="D294" s="16">
        <v>25.178360445038322</v>
      </c>
    </row>
    <row r="295" spans="2:4" x14ac:dyDescent="0.35">
      <c r="B295" s="36">
        <v>4.4976851851851705E-2</v>
      </c>
      <c r="C295">
        <v>25.176200000000001</v>
      </c>
      <c r="D295" s="16">
        <v>25.178002506472922</v>
      </c>
    </row>
    <row r="296" spans="2:4" x14ac:dyDescent="0.35">
      <c r="B296" s="36">
        <v>4.4988425925925779E-2</v>
      </c>
      <c r="C296">
        <v>25.176299999999998</v>
      </c>
      <c r="D296" s="16">
        <v>25.178499627575775</v>
      </c>
    </row>
    <row r="297" spans="2:4" x14ac:dyDescent="0.35">
      <c r="B297" s="36">
        <v>4.4999999999999853E-2</v>
      </c>
      <c r="C297">
        <v>25.176600000000001</v>
      </c>
      <c r="D297" s="16">
        <v>25.177843437045283</v>
      </c>
    </row>
    <row r="298" spans="2:4" x14ac:dyDescent="0.35">
      <c r="B298" s="36">
        <v>4.5011574074073926E-2</v>
      </c>
      <c r="C298">
        <v>25.175899999999999</v>
      </c>
      <c r="D298" s="16">
        <v>25.17790878714095</v>
      </c>
    </row>
    <row r="299" spans="2:4" x14ac:dyDescent="0.35">
      <c r="B299" s="36">
        <v>4.5023148148148E-2</v>
      </c>
      <c r="C299">
        <v>25.176200000000001</v>
      </c>
      <c r="D299" s="16">
        <v>25.17825007137651</v>
      </c>
    </row>
    <row r="300" spans="2:4" x14ac:dyDescent="0.35">
      <c r="B300" s="36">
        <v>4.5034722222222073E-2</v>
      </c>
      <c r="C300">
        <v>25.176200000000001</v>
      </c>
      <c r="D300" s="16">
        <v>25.17872298685495</v>
      </c>
    </row>
    <row r="301" spans="2:4" x14ac:dyDescent="0.35">
      <c r="B301" s="36">
        <v>4.5046296296296147E-2</v>
      </c>
      <c r="C301">
        <v>25.176499999999997</v>
      </c>
      <c r="D301" s="16">
        <v>25.178341618415345</v>
      </c>
    </row>
    <row r="302" spans="2:4" x14ac:dyDescent="0.35">
      <c r="B302" s="36">
        <v>4.505787037037022E-2</v>
      </c>
      <c r="C302">
        <v>25.176600000000001</v>
      </c>
      <c r="D302" s="16">
        <v>25.178744554719401</v>
      </c>
    </row>
    <row r="303" spans="2:4" x14ac:dyDescent="0.35">
      <c r="B303" s="36">
        <v>4.5069444444444294E-2</v>
      </c>
      <c r="C303">
        <v>25.176600000000001</v>
      </c>
      <c r="D303" s="16">
        <v>25.179165671180158</v>
      </c>
    </row>
    <row r="304" spans="2:4" x14ac:dyDescent="0.35">
      <c r="B304" s="36">
        <v>4.5081018518518368E-2</v>
      </c>
      <c r="C304">
        <v>25.177100000000003</v>
      </c>
      <c r="D304" s="16">
        <v>25.179274648391186</v>
      </c>
    </row>
    <row r="305" spans="2:4" x14ac:dyDescent="0.35">
      <c r="B305" s="36">
        <v>4.5092592592592441E-2</v>
      </c>
      <c r="C305">
        <v>25.177300000000002</v>
      </c>
      <c r="D305" s="16">
        <v>25.178984542477394</v>
      </c>
    </row>
    <row r="306" spans="2:4" x14ac:dyDescent="0.35">
      <c r="B306" s="36">
        <v>4.5104166666666515E-2</v>
      </c>
      <c r="C306">
        <v>25.177599999999998</v>
      </c>
      <c r="D306" s="16">
        <v>25.179447139617537</v>
      </c>
    </row>
    <row r="307" spans="2:4" x14ac:dyDescent="0.35">
      <c r="B307" s="36">
        <v>4.5115740740740588E-2</v>
      </c>
      <c r="C307">
        <v>25.177500000000002</v>
      </c>
      <c r="D307" s="16">
        <v>25.179142551667837</v>
      </c>
    </row>
    <row r="308" spans="2:4" x14ac:dyDescent="0.35">
      <c r="B308" s="36">
        <v>4.5127314814814662E-2</v>
      </c>
      <c r="C308">
        <v>25.177199999999999</v>
      </c>
      <c r="D308" s="16">
        <v>25.179258769888918</v>
      </c>
    </row>
  </sheetData>
  <mergeCells count="3">
    <mergeCell ref="A1:I1"/>
    <mergeCell ref="A3:I3"/>
    <mergeCell ref="A5:I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Exercise 1a</vt:lpstr>
      <vt:lpstr>1a Solution </vt:lpstr>
      <vt:lpstr>Exercise 1b</vt:lpstr>
      <vt:lpstr>1b Solution</vt:lpstr>
      <vt:lpstr>Exercise 1c</vt:lpstr>
      <vt:lpstr>1c Solution</vt:lpstr>
      <vt:lpstr>Exercise 1d</vt:lpstr>
      <vt:lpstr>1d Solution</vt:lpstr>
      <vt:lpstr>Exercise 1e</vt:lpstr>
      <vt:lpstr>1e Solution</vt:lpstr>
      <vt:lpstr>Exercise 2a</vt:lpstr>
      <vt:lpstr>2a Solution</vt:lpstr>
      <vt:lpstr>Exercise 2b</vt:lpstr>
      <vt:lpstr>2b Solution</vt:lpstr>
      <vt:lpstr>Exercise 2c</vt:lpstr>
      <vt:lpstr>2c Solution</vt:lpstr>
      <vt:lpstr>Exercise 2d</vt:lpstr>
      <vt:lpstr>2d Solution</vt:lpstr>
      <vt:lpstr>Exercise 2e</vt:lpstr>
      <vt:lpstr>2e Solution</vt:lpstr>
      <vt:lpstr>Exercise 2f</vt:lpstr>
      <vt:lpstr>2f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Janae Csavina</dc:creator>
  <cp:lastModifiedBy>Janae Csavina</cp:lastModifiedBy>
  <dcterms:created xsi:type="dcterms:W3CDTF">2016-08-29T18:33:35Z</dcterms:created>
  <dcterms:modified xsi:type="dcterms:W3CDTF">2016-10-11T10:34:19Z</dcterms:modified>
</cp:coreProperties>
</file>